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61B" lockStructure="1"/>
  <bookViews>
    <workbookView xWindow="600" yWindow="465" windowWidth="9315" windowHeight="4575" activeTab="3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calcPr calcId="145621" refMode="R1C1"/>
</workbook>
</file>

<file path=xl/calcChain.xml><?xml version="1.0" encoding="utf-8"?>
<calcChain xmlns="http://schemas.openxmlformats.org/spreadsheetml/2006/main">
  <c r="J62" i="4" l="1"/>
  <c r="J146" i="4" l="1"/>
  <c r="F135" i="4" l="1"/>
  <c r="H135" i="4" s="1"/>
  <c r="J135" i="4" s="1"/>
  <c r="F109" i="4" l="1"/>
  <c r="H109" i="4" s="1"/>
  <c r="J109" i="4" s="1"/>
  <c r="F143" i="4"/>
  <c r="H143" i="4" s="1"/>
  <c r="H144" i="4" s="1"/>
  <c r="M16" i="3"/>
  <c r="F131" i="4"/>
  <c r="H131" i="4" s="1"/>
  <c r="J131" i="4" s="1"/>
  <c r="M124" i="4"/>
  <c r="K124" i="4"/>
  <c r="F134" i="4"/>
  <c r="H134" i="4" s="1"/>
  <c r="J134" i="4" s="1"/>
  <c r="F121" i="4"/>
  <c r="H121" i="4" s="1"/>
  <c r="H108" i="4"/>
  <c r="J108" i="4" s="1"/>
  <c r="F108" i="4"/>
  <c r="H93" i="4"/>
  <c r="J93" i="4" s="1"/>
  <c r="F93" i="4"/>
  <c r="K96" i="4"/>
  <c r="F70" i="4"/>
  <c r="H70" i="4" s="1"/>
  <c r="L70" i="4" s="1"/>
  <c r="L72" i="4" s="1"/>
  <c r="R16" i="3" s="1"/>
  <c r="F69" i="4"/>
  <c r="H69" i="4" s="1"/>
  <c r="J69" i="4" s="1"/>
  <c r="F61" i="4"/>
  <c r="H61" i="4" s="1"/>
  <c r="H62" i="4" s="1"/>
  <c r="O15" i="3" s="1"/>
  <c r="F59" i="4"/>
  <c r="H59" i="4" s="1"/>
  <c r="J59" i="4" s="1"/>
  <c r="F60" i="4"/>
  <c r="H60" i="4" s="1"/>
  <c r="J60" i="4" s="1"/>
  <c r="H46" i="4"/>
  <c r="J46" i="4" s="1"/>
  <c r="F45" i="4"/>
  <c r="H45" i="4" s="1"/>
  <c r="J45" i="4" s="1"/>
  <c r="F47" i="4"/>
  <c r="H47" i="4" s="1"/>
  <c r="J47" i="4" s="1"/>
  <c r="F33" i="4"/>
  <c r="H33" i="4" s="1"/>
  <c r="J33" i="4" s="1"/>
  <c r="F32" i="4"/>
  <c r="H32" i="4" s="1"/>
  <c r="J32" i="4" s="1"/>
  <c r="F31" i="4"/>
  <c r="H31" i="4" s="1"/>
  <c r="F21" i="4"/>
  <c r="H21" i="4" s="1"/>
  <c r="J21" i="4" s="1"/>
  <c r="F20" i="4"/>
  <c r="H20" i="4" s="1"/>
  <c r="J20" i="4" s="1"/>
  <c r="F19" i="4"/>
  <c r="M20" i="3"/>
  <c r="M17" i="3"/>
  <c r="M14" i="3"/>
  <c r="M13" i="3"/>
  <c r="M8" i="3"/>
  <c r="D34" i="3"/>
  <c r="Q17" i="3"/>
  <c r="Q20" i="3"/>
  <c r="F49" i="4"/>
  <c r="H49" i="4" s="1"/>
  <c r="J49" i="4" s="1"/>
  <c r="F107" i="4"/>
  <c r="H107" i="4" s="1"/>
  <c r="F71" i="4"/>
  <c r="H71" i="4" s="1"/>
  <c r="F30" i="4"/>
  <c r="H72" i="4" l="1"/>
  <c r="O16" i="3" s="1"/>
  <c r="J143" i="4"/>
  <c r="J61" i="4"/>
  <c r="J71" i="4"/>
  <c r="J72" i="4" s="1"/>
  <c r="F136" i="4"/>
  <c r="H136" i="4" s="1"/>
  <c r="J136" i="4" s="1"/>
  <c r="M110" i="4"/>
  <c r="S21" i="3" s="1"/>
  <c r="F106" i="4"/>
  <c r="H106" i="4" s="1"/>
  <c r="J106" i="4" s="1"/>
  <c r="F105" i="4"/>
  <c r="H105" i="4" s="1"/>
  <c r="J105" i="4" s="1"/>
  <c r="F104" i="4"/>
  <c r="H104" i="4" s="1"/>
  <c r="F95" i="4"/>
  <c r="H95" i="4" s="1"/>
  <c r="J95" i="4" s="1"/>
  <c r="F94" i="4"/>
  <c r="H94" i="4" s="1"/>
  <c r="J94" i="4" s="1"/>
  <c r="F92" i="4"/>
  <c r="H92" i="4" s="1"/>
  <c r="J92" i="4" s="1"/>
  <c r="F91" i="4"/>
  <c r="H91" i="4" s="1"/>
  <c r="M85" i="4"/>
  <c r="F84" i="4"/>
  <c r="H84" i="4" s="1"/>
  <c r="J84" i="4" s="1"/>
  <c r="F83" i="4"/>
  <c r="H83" i="4" s="1"/>
  <c r="J83" i="4" s="1"/>
  <c r="F82" i="4"/>
  <c r="H82" i="4" s="1"/>
  <c r="J82" i="4" s="1"/>
  <c r="F81" i="4"/>
  <c r="H81" i="4" s="1"/>
  <c r="Q16" i="3"/>
  <c r="R15" i="3"/>
  <c r="Q15" i="3"/>
  <c r="M72" i="4"/>
  <c r="K72" i="4"/>
  <c r="M62" i="4"/>
  <c r="L62" i="4"/>
  <c r="K62" i="4"/>
  <c r="S17" i="3"/>
  <c r="F123" i="4"/>
  <c r="H123" i="4" s="1"/>
  <c r="F50" i="4"/>
  <c r="H50" i="4" s="1"/>
  <c r="J50" i="4" s="1"/>
  <c r="F48" i="4"/>
  <c r="H48" i="4" s="1"/>
  <c r="J48" i="4" s="1"/>
  <c r="F37" i="4"/>
  <c r="H37" i="4" s="1"/>
  <c r="F34" i="4"/>
  <c r="H34" i="4" s="1"/>
  <c r="M51" i="4"/>
  <c r="F44" i="4"/>
  <c r="H44" i="4" s="1"/>
  <c r="F36" i="4"/>
  <c r="H36" i="4" s="1"/>
  <c r="J36" i="4" s="1"/>
  <c r="F35" i="4"/>
  <c r="H35" i="4" s="1"/>
  <c r="J35" i="4" s="1"/>
  <c r="H30" i="4"/>
  <c r="J30" i="4" s="1"/>
  <c r="J51" i="4" l="1"/>
  <c r="P14" i="3" s="1"/>
  <c r="J85" i="4"/>
  <c r="H96" i="4"/>
  <c r="O20" i="3" s="1"/>
  <c r="H38" i="4"/>
  <c r="O13" i="3" s="1"/>
  <c r="L104" i="4"/>
  <c r="H110" i="4"/>
  <c r="K44" i="4"/>
  <c r="K51" i="4" s="1"/>
  <c r="H51" i="4"/>
  <c r="O14" i="3" s="1"/>
  <c r="H85" i="4"/>
  <c r="O19" i="3" s="1"/>
  <c r="J96" i="4"/>
  <c r="J110" i="4"/>
  <c r="M96" i="4"/>
  <c r="S20" i="3" s="1"/>
  <c r="L81" i="4"/>
  <c r="L85" i="4" s="1"/>
  <c r="R19" i="3" s="1"/>
  <c r="J37" i="4"/>
  <c r="J34" i="4"/>
  <c r="J38" i="4" s="1"/>
  <c r="P16" i="3"/>
  <c r="P20" i="3"/>
  <c r="K110" i="4"/>
  <c r="Q21" i="3" s="1"/>
  <c r="L110" i="4"/>
  <c r="R21" i="3" s="1"/>
  <c r="L96" i="4"/>
  <c r="K85" i="4"/>
  <c r="P19" i="3"/>
  <c r="M38" i="4"/>
  <c r="S13" i="3" s="1"/>
  <c r="L44" i="4"/>
  <c r="L51" i="4" s="1"/>
  <c r="R14" i="3" s="1"/>
  <c r="P15" i="3"/>
  <c r="L38" i="4"/>
  <c r="P13" i="3" l="1"/>
  <c r="P21" i="3"/>
  <c r="O21" i="3"/>
  <c r="K38" i="4"/>
  <c r="Q13" i="3" s="1"/>
  <c r="M22" i="4" l="1"/>
  <c r="K22" i="4"/>
  <c r="F18" i="4"/>
  <c r="H18" i="4" s="1"/>
  <c r="L18" i="4" s="1"/>
  <c r="L22" i="4" s="1"/>
  <c r="H19" i="4"/>
  <c r="J19" i="4" s="1"/>
  <c r="J22" i="4" s="1"/>
  <c r="F17" i="4"/>
  <c r="H17" i="4" s="1"/>
  <c r="H22" i="4" s="1"/>
  <c r="O10" i="3" s="1"/>
  <c r="M11" i="4"/>
  <c r="F10" i="4"/>
  <c r="H10" i="4" s="1"/>
  <c r="J10" i="4" s="1"/>
  <c r="F9" i="4"/>
  <c r="H9" i="4" s="1"/>
  <c r="J9" i="4" s="1"/>
  <c r="F8" i="4"/>
  <c r="H8" i="4" s="1"/>
  <c r="H11" i="4" l="1"/>
  <c r="J11" i="4"/>
  <c r="R8" i="3"/>
  <c r="K8" i="4"/>
  <c r="K11" i="4" s="1"/>
  <c r="P8" i="3"/>
  <c r="L11" i="4"/>
  <c r="R10" i="3"/>
  <c r="D118" i="4"/>
  <c r="F118" i="4" s="1"/>
  <c r="H118" i="4" s="1"/>
  <c r="F119" i="4"/>
  <c r="H119" i="4" s="1"/>
  <c r="J119" i="4" s="1"/>
  <c r="F120" i="4"/>
  <c r="H120" i="4" s="1"/>
  <c r="J120" i="4" s="1"/>
  <c r="F130" i="4"/>
  <c r="H130" i="4" s="1"/>
  <c r="F132" i="4"/>
  <c r="H132" i="4" s="1"/>
  <c r="L132" i="4" s="1"/>
  <c r="F133" i="4"/>
  <c r="H133" i="4" s="1"/>
  <c r="L133" i="4" s="1"/>
  <c r="K137" i="4"/>
  <c r="Q18" i="3" s="1"/>
  <c r="M137" i="4"/>
  <c r="S18" i="3" s="1"/>
  <c r="S26" i="3" s="1"/>
  <c r="F122" i="4"/>
  <c r="H122" i="4" s="1"/>
  <c r="L122" i="4" s="1"/>
  <c r="L124" i="4"/>
  <c r="R17" i="3" s="1"/>
  <c r="H137" i="4" l="1"/>
  <c r="O18" i="3" s="1"/>
  <c r="H124" i="4"/>
  <c r="O17" i="3" s="1"/>
  <c r="Q8" i="3"/>
  <c r="Q26" i="3" s="1"/>
  <c r="O8" i="3"/>
  <c r="J130" i="4"/>
  <c r="J137" i="4" s="1"/>
  <c r="J118" i="4"/>
  <c r="J124" i="4" s="1"/>
  <c r="L137" i="4"/>
  <c r="R18" i="3" s="1"/>
  <c r="R26" i="3" s="1"/>
  <c r="O26" i="3" l="1"/>
  <c r="P10" i="3"/>
  <c r="P18" i="3"/>
  <c r="P17" i="3"/>
  <c r="P26" i="3" l="1"/>
  <c r="C23" i="3"/>
  <c r="D21" i="3" s="1"/>
  <c r="G17" i="3"/>
  <c r="G15" i="3"/>
  <c r="G13" i="3"/>
  <c r="G12" i="3"/>
  <c r="D8" i="3" l="1"/>
  <c r="D13" i="3"/>
  <c r="D15" i="3"/>
  <c r="D17" i="3"/>
  <c r="D19" i="3"/>
  <c r="G26" i="3"/>
  <c r="H13" i="3" s="1"/>
  <c r="D23" i="3" l="1"/>
  <c r="H19" i="3"/>
  <c r="H17" i="3"/>
  <c r="H26" i="3"/>
  <c r="H12" i="3"/>
  <c r="H15" i="3"/>
  <c r="H21" i="3"/>
  <c r="H25" i="3" l="1"/>
  <c r="W326" i="1" l="1"/>
  <c r="W325" i="1"/>
  <c r="V326" i="1"/>
  <c r="V325" i="1"/>
  <c r="U326" i="1"/>
  <c r="U325" i="1"/>
  <c r="T326" i="1"/>
  <c r="T325" i="1"/>
  <c r="S326" i="1"/>
  <c r="X326" i="1" s="1"/>
  <c r="S325" i="1"/>
  <c r="W324" i="1"/>
  <c r="V324" i="1"/>
  <c r="U324" i="1"/>
  <c r="T324" i="1"/>
  <c r="S324" i="1"/>
  <c r="G21" i="2"/>
  <c r="S327" i="1" l="1"/>
  <c r="D6" i="2" s="1"/>
  <c r="T327" i="1"/>
  <c r="D7" i="2" s="1"/>
  <c r="U327" i="1"/>
  <c r="D8" i="2" s="1"/>
  <c r="V327" i="1"/>
  <c r="D9" i="2" s="1"/>
  <c r="W327" i="1"/>
  <c r="D10" i="2" s="1"/>
  <c r="X32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15" i="1"/>
  <c r="M114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15" i="1"/>
  <c r="L114" i="1"/>
  <c r="D136" i="1"/>
  <c r="C136" i="1"/>
  <c r="E135" i="1"/>
  <c r="X327" i="1" l="1"/>
  <c r="L136" i="1"/>
  <c r="M136" i="1"/>
  <c r="E115" i="1"/>
  <c r="E116" i="1"/>
  <c r="D11" i="2" s="1"/>
  <c r="E117" i="1"/>
  <c r="D12" i="2" s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14" i="1"/>
  <c r="D13" i="2" s="1"/>
  <c r="F135" i="1" l="1"/>
  <c r="D15" i="2" s="1"/>
  <c r="F118" i="1"/>
  <c r="F127" i="1"/>
  <c r="E136" i="1"/>
  <c r="C137" i="1" s="1"/>
  <c r="G118" i="1" l="1"/>
  <c r="G127" i="1"/>
  <c r="G135" i="1"/>
  <c r="D137" i="1"/>
  <c r="E137" i="1" s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H5" i="3"/>
  <c r="K6" i="3" s="1"/>
  <c r="K13" i="3" l="1"/>
  <c r="K17" i="3"/>
  <c r="K21" i="3"/>
  <c r="K15" i="3"/>
  <c r="K19" i="3"/>
  <c r="K12" i="3"/>
  <c r="J6" i="3"/>
  <c r="I6" i="3"/>
  <c r="J15" i="3" l="1"/>
  <c r="J19" i="3"/>
  <c r="J17" i="3"/>
  <c r="J12" i="3"/>
  <c r="J21" i="3"/>
  <c r="J13" i="3"/>
  <c r="I19" i="3"/>
  <c r="L19" i="3" s="1"/>
  <c r="I12" i="3"/>
  <c r="I15" i="3"/>
  <c r="L15" i="3" s="1"/>
  <c r="I13" i="3"/>
  <c r="L13" i="3" s="1"/>
  <c r="I21" i="3"/>
  <c r="L21" i="3" s="1"/>
  <c r="I17" i="3"/>
  <c r="K25" i="3"/>
  <c r="L17" i="3" l="1"/>
  <c r="I25" i="3"/>
  <c r="L12" i="3"/>
  <c r="L25" i="3" s="1"/>
  <c r="J25" i="3"/>
</calcChain>
</file>

<file path=xl/sharedStrings.xml><?xml version="1.0" encoding="utf-8"?>
<sst xmlns="http://schemas.openxmlformats.org/spreadsheetml/2006/main" count="1160" uniqueCount="380">
  <si>
    <t>AREA # 010950</t>
  </si>
  <si>
    <t>SIGSIG</t>
  </si>
  <si>
    <t>Grupos quinquenales de edad</t>
  </si>
  <si>
    <t>Sexo</t>
  </si>
  <si>
    <t>Hombre</t>
  </si>
  <si>
    <t>Mujer</t>
  </si>
  <si>
    <t>Total</t>
  </si>
  <si>
    <t xml:space="preserve"> Menor de 1 año</t>
  </si>
  <si>
    <t xml:space="preserve"> De 1 a 4 años</t>
  </si>
  <si>
    <t xml:space="preserve"> De 5 a 9 años</t>
  </si>
  <si>
    <t xml:space="preserve"> De 10 a 14 años</t>
  </si>
  <si>
    <t xml:space="preserve"> De 15 a 19 años</t>
  </si>
  <si>
    <t xml:space="preserve"> De 20 a 24 años</t>
  </si>
  <si>
    <t xml:space="preserve"> De 25 a 29 años</t>
  </si>
  <si>
    <t xml:space="preserve"> De 30 a 34 años</t>
  </si>
  <si>
    <t xml:space="preserve"> De 35 a 39 años</t>
  </si>
  <si>
    <t xml:space="preserve"> De 40 a 44 años</t>
  </si>
  <si>
    <t xml:space="preserve"> De 45 a 49 años</t>
  </si>
  <si>
    <t xml:space="preserve"> De 50 a 54 años</t>
  </si>
  <si>
    <t xml:space="preserve"> De 55 a 59 años</t>
  </si>
  <si>
    <t xml:space="preserve"> De 60 a 64 años</t>
  </si>
  <si>
    <t xml:space="preserve"> De 65 a 69 años</t>
  </si>
  <si>
    <t xml:space="preserve"> De 70 a 74 años</t>
  </si>
  <si>
    <t xml:space="preserve"> De 75 a 79 años</t>
  </si>
  <si>
    <t xml:space="preserve"> De 80 a 84 años</t>
  </si>
  <si>
    <t xml:space="preserve"> De 85 a 89 años</t>
  </si>
  <si>
    <t xml:space="preserve"> De 90 a 94 años</t>
  </si>
  <si>
    <t xml:space="preserve"> De 95 a 99 años</t>
  </si>
  <si>
    <t xml:space="preserve"> Total</t>
  </si>
  <si>
    <t>AREA # 010951</t>
  </si>
  <si>
    <t>CUCHIL</t>
  </si>
  <si>
    <t>AREA # 010952</t>
  </si>
  <si>
    <t>GIMA</t>
  </si>
  <si>
    <t>AREA # 010953</t>
  </si>
  <si>
    <t>GUEL</t>
  </si>
  <si>
    <t>-</t>
  </si>
  <si>
    <t>AREA # 010955</t>
  </si>
  <si>
    <t>SAN BARTOLOME</t>
  </si>
  <si>
    <t xml:space="preserve"> De 100 años y más</t>
  </si>
  <si>
    <t>AREA # 010956</t>
  </si>
  <si>
    <t>SAN JOSE DE RARANGA</t>
  </si>
  <si>
    <t>Rangos de edad</t>
  </si>
  <si>
    <t>Hombres</t>
  </si>
  <si>
    <t>Mujeres</t>
  </si>
  <si>
    <t>Edad al salir del país</t>
  </si>
  <si>
    <t>Sexo del migrante</t>
  </si>
  <si>
    <t>Nivel de instrucción más alto al que asiste o asistió</t>
  </si>
  <si>
    <t xml:space="preserve"> Ninguno</t>
  </si>
  <si>
    <t xml:space="preserve"> Centro de Alfabetización/(EBA)</t>
  </si>
  <si>
    <t xml:space="preserve"> Preescolar</t>
  </si>
  <si>
    <t xml:space="preserve"> Primario</t>
  </si>
  <si>
    <t xml:space="preserve"> Secundario</t>
  </si>
  <si>
    <t xml:space="preserve"> Educación Básica</t>
  </si>
  <si>
    <t xml:space="preserve"> Bachillerato - Educación Media</t>
  </si>
  <si>
    <t xml:space="preserve"> Ciclo Postbachillerato</t>
  </si>
  <si>
    <t xml:space="preserve"> Superior</t>
  </si>
  <si>
    <t xml:space="preserve"> Postgrado</t>
  </si>
  <si>
    <t xml:space="preserve"> Se ignora</t>
  </si>
  <si>
    <t>Casos</t>
  </si>
  <si>
    <t>%</t>
  </si>
  <si>
    <t>Acumulado %</t>
  </si>
  <si>
    <t>NSA :</t>
  </si>
  <si>
    <t>Ninguno</t>
  </si>
  <si>
    <t>Centro de Alfabetización/(EBA)</t>
  </si>
  <si>
    <t>Preescolar</t>
  </si>
  <si>
    <t>Primario</t>
  </si>
  <si>
    <t>Secundario</t>
  </si>
  <si>
    <t>Educación Básica</t>
  </si>
  <si>
    <t>Bachillerato - Educación Media</t>
  </si>
  <si>
    <t>Ciclo Postbachillerato</t>
  </si>
  <si>
    <t>Superior</t>
  </si>
  <si>
    <t>Postgrado</t>
  </si>
  <si>
    <t>Se ignora</t>
  </si>
  <si>
    <t xml:space="preserve"> Hombre</t>
  </si>
  <si>
    <t xml:space="preserve"> Mujer</t>
  </si>
  <si>
    <t xml:space="preserve">5 a 9 </t>
  </si>
  <si>
    <t xml:space="preserve">10 a 14 </t>
  </si>
  <si>
    <t xml:space="preserve">15 a 19 </t>
  </si>
  <si>
    <t xml:space="preserve">20 a 24 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</si>
  <si>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</si>
  <si>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</si>
  <si>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</si>
  <si>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</si>
  <si>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</si>
  <si>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</si>
  <si>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</si>
  <si>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</si>
  <si>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</si>
  <si>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</si>
  <si>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</si>
  <si>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</si>
  <si>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</si>
  <si>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</si>
  <si>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</si>
  <si>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y más</t>
  </si>
  <si>
    <t>Discapacidad permanente por más de un año</t>
  </si>
  <si>
    <t>Si</t>
  </si>
  <si>
    <t>No</t>
  </si>
  <si>
    <t>No responde</t>
  </si>
  <si>
    <t xml:space="preserve"> Menor de 1 </t>
  </si>
  <si>
    <t xml:space="preserve">1 a 4 </t>
  </si>
  <si>
    <t>Categoria de ocupación</t>
  </si>
  <si>
    <t xml:space="preserve"> Empleado/a u obrero/a del Estado, Gobierno, Municipio, Consejo Provincial, Juntas Parroquiales</t>
  </si>
  <si>
    <t xml:space="preserve"> Empleado/a u obrero/a privado</t>
  </si>
  <si>
    <t xml:space="preserve"> Jornalero/a o peón</t>
  </si>
  <si>
    <t xml:space="preserve"> Patrono/a</t>
  </si>
  <si>
    <t xml:space="preserve"> Socio/a</t>
  </si>
  <si>
    <t xml:space="preserve"> Cuenta propia</t>
  </si>
  <si>
    <t xml:space="preserve"> Trabajador/a no remunerado</t>
  </si>
  <si>
    <t xml:space="preserve"> Empleado/a doméstico/a</t>
  </si>
  <si>
    <t>Rama de actividad (Primer nivel)</t>
  </si>
  <si>
    <t xml:space="preserve"> Agricultura, ganaderia, silvicultura y pesca</t>
  </si>
  <si>
    <t xml:space="preserve"> Explotacion de minas y canteras</t>
  </si>
  <si>
    <t xml:space="preserve"> Industrias manufactureras</t>
  </si>
  <si>
    <t xml:space="preserve"> Suministro de electricidad, gas, vapor y aire acondicionado</t>
  </si>
  <si>
    <t xml:space="preserve"> Distribucion de agua, alcantarillado y gestion de deshechos</t>
  </si>
  <si>
    <t xml:space="preserve"> Construccion</t>
  </si>
  <si>
    <t xml:space="preserve"> Comercio al por mayor y menor</t>
  </si>
  <si>
    <t xml:space="preserve"> Transporte y almacenamiento</t>
  </si>
  <si>
    <t xml:space="preserve"> Actividades de alojamiento y servicio de comidas</t>
  </si>
  <si>
    <t xml:space="preserve"> Informacion y comunicacion</t>
  </si>
  <si>
    <t xml:space="preserve"> Actividades profesionales, cientificas y tecnicas</t>
  </si>
  <si>
    <t xml:space="preserve"> Actividades de servicios administrativos y de apoyo</t>
  </si>
  <si>
    <t xml:space="preserve"> Administracion publica y defensa</t>
  </si>
  <si>
    <t xml:space="preserve"> Enseñanza</t>
  </si>
  <si>
    <t xml:space="preserve"> Actividades de la atencion de la salud humana</t>
  </si>
  <si>
    <t xml:space="preserve"> Otras actividades de servicios</t>
  </si>
  <si>
    <t xml:space="preserve"> Actividades de los hogares como empleadores</t>
  </si>
  <si>
    <t xml:space="preserve"> No declarado</t>
  </si>
  <si>
    <t xml:space="preserve"> Trabajador nuevo</t>
  </si>
  <si>
    <t>PLAN OPERATIVO ANUAL PARA SECTORES VULNERABLES</t>
  </si>
  <si>
    <t>COMPETENCIA</t>
  </si>
  <si>
    <t>CRONOGRAMA</t>
  </si>
  <si>
    <t>RESPONSABLES</t>
  </si>
  <si>
    <t>INDICADOR</t>
  </si>
  <si>
    <t>META</t>
  </si>
  <si>
    <t>GRUPO</t>
  </si>
  <si>
    <t>Tipo</t>
  </si>
  <si>
    <t>No. personas</t>
  </si>
  <si>
    <t>Proyecto</t>
  </si>
  <si>
    <t>Objetivo</t>
  </si>
  <si>
    <t>Presupuesto</t>
  </si>
  <si>
    <t>GAD PARROQUIAL</t>
  </si>
  <si>
    <t>GAD MUNICIPAL</t>
  </si>
  <si>
    <t>MINISTERIO</t>
  </si>
  <si>
    <t>OTRO</t>
  </si>
  <si>
    <t>TRIMESTRE I</t>
  </si>
  <si>
    <t>TRIMESTRE II</t>
  </si>
  <si>
    <t>TRIMESTRE III</t>
  </si>
  <si>
    <t>TRIMESTRE Iv</t>
  </si>
  <si>
    <t>DISCAPACITADOS</t>
  </si>
  <si>
    <t>Discapacidad Intelectual (Retardo mental)</t>
  </si>
  <si>
    <t>Impartir  terapias especializadas</t>
  </si>
  <si>
    <t>X</t>
  </si>
  <si>
    <t>Discapacidad Físico-Motora (Parálisis y amputaciones)</t>
  </si>
  <si>
    <t>Discapacidad Visual (Ceguera)</t>
  </si>
  <si>
    <t>Dotación de raciones alimenticias, medicinas, vitaminas.</t>
  </si>
  <si>
    <t>Discapacidad Auditiva (Sordera)</t>
  </si>
  <si>
    <t>Discapacidad Mental (enfermedades psiquiátricas, locura)</t>
  </si>
  <si>
    <t>NIÑEZ Y ADOLESCENCIA</t>
  </si>
  <si>
    <t>Niños entre 5 y 9 años</t>
  </si>
  <si>
    <t>Incentivos a mejores estudiantes</t>
  </si>
  <si>
    <t>Programas de educativos, preventivos y de orientación</t>
  </si>
  <si>
    <t>NIÑOS MENORES A 5 AÑOS</t>
  </si>
  <si>
    <t xml:space="preserve">Niños que no asisten a programas </t>
  </si>
  <si>
    <t>Dotación de vitaminas</t>
  </si>
  <si>
    <t xml:space="preserve">Niños que asisten a programas </t>
  </si>
  <si>
    <t>Dotación de material didáctico</t>
  </si>
  <si>
    <t>ADULTO MAYOR</t>
  </si>
  <si>
    <t xml:space="preserve">Adultos mayores </t>
  </si>
  <si>
    <t>Dotación de raciones alimenticias</t>
  </si>
  <si>
    <t xml:space="preserve">Adultos mayores con enfermedades </t>
  </si>
  <si>
    <t>Dotación de raciones alimneticias, medicinas y vitaminas.</t>
  </si>
  <si>
    <t>MUJERES</t>
  </si>
  <si>
    <t>Adolescentes Embarazadas</t>
  </si>
  <si>
    <t>Madres Solteras</t>
  </si>
  <si>
    <t>Capacitación en actividades productivas</t>
  </si>
  <si>
    <t>POBLACIÓN CON ADICCIONES</t>
  </si>
  <si>
    <t>Alcoholismo</t>
  </si>
  <si>
    <t>TODOS LOS SECTORES</t>
  </si>
  <si>
    <t>Coordinación</t>
  </si>
  <si>
    <t>Contratación de coordinación de sectores vulnerables</t>
  </si>
  <si>
    <t>1. Si</t>
  </si>
  <si>
    <t>9. Se ignora</t>
  </si>
  <si>
    <t xml:space="preserve"> 1. Hombre</t>
  </si>
  <si>
    <t xml:space="preserve"> 2. Mujer</t>
  </si>
  <si>
    <t>2. Si</t>
  </si>
  <si>
    <t>3. Si</t>
  </si>
  <si>
    <t>4. Si</t>
  </si>
  <si>
    <t>5. Si</t>
  </si>
  <si>
    <t>Adolescentes entre 10 y 14 años</t>
  </si>
  <si>
    <t>INDICE DE PRIORIDADES</t>
  </si>
  <si>
    <t>Total población</t>
  </si>
  <si>
    <t>% participación</t>
  </si>
  <si>
    <t xml:space="preserve">% asignación por población </t>
  </si>
  <si>
    <t>Partes iguales</t>
  </si>
  <si>
    <t>Indice de prioridades</t>
  </si>
  <si>
    <t>total</t>
  </si>
  <si>
    <t>TOTAL TODOS LOS SECTORES</t>
  </si>
  <si>
    <t>PLAN OPERATIVO ANUAL PARA SECTORES VULNERABLES PARROQUIA SAN BARTOLOMÉ</t>
  </si>
  <si>
    <t>% DE PRIORIDAD</t>
  </si>
  <si>
    <t>Esparcimiento y desarrollo de habilidades y destrezas</t>
  </si>
  <si>
    <t>Actividades</t>
  </si>
  <si>
    <t>Unidad</t>
  </si>
  <si>
    <t>TRIMESTRE IV</t>
  </si>
  <si>
    <t>PROMOTORA SOCIAL</t>
  </si>
  <si>
    <t>FUENTE DE FINANCIAMIENTO</t>
  </si>
  <si>
    <t>Atención médica domiciliaria</t>
  </si>
  <si>
    <t xml:space="preserve">Proyecto: </t>
  </si>
  <si>
    <t>Numero de beneficiarios:</t>
  </si>
  <si>
    <t>Costo unitario</t>
  </si>
  <si>
    <t>Costo total</t>
  </si>
  <si>
    <t>Frecuencia</t>
  </si>
  <si>
    <t>Total presupuesto</t>
  </si>
  <si>
    <t>Refrigerio y almuerzo</t>
  </si>
  <si>
    <t>Materiales para Trabajos manuales y terapias ocupacionales</t>
  </si>
  <si>
    <t>Amplificación</t>
  </si>
  <si>
    <t>Costo Atención Médica profesional (Trabajadora social, Médico general, Enfermero, psicologo)</t>
  </si>
  <si>
    <t>TOTAL</t>
  </si>
  <si>
    <t>Refrigerios</t>
  </si>
  <si>
    <t>Movilización</t>
  </si>
  <si>
    <t>Vitaminas y medicamentos</t>
  </si>
  <si>
    <t>Impartir terapias Especializadas</t>
  </si>
  <si>
    <t>Talleres de arte (pintura, baile, teatro y música)</t>
  </si>
  <si>
    <t>Refrigerio</t>
  </si>
  <si>
    <t>Profesionales Capacitados</t>
  </si>
  <si>
    <t xml:space="preserve">Amplificación </t>
  </si>
  <si>
    <t>Materiales</t>
  </si>
  <si>
    <t>Terapia de desarrollo psicomotriz, ocupacional y física</t>
  </si>
  <si>
    <t>Terapia de Desarrollo psicomotriz, ocupacional y fìsica</t>
  </si>
  <si>
    <t>Programas educativos, preventivos y de orientación</t>
  </si>
  <si>
    <t>Programas preventivos, de orientación e integración</t>
  </si>
  <si>
    <t>Materiales y publicidad</t>
  </si>
  <si>
    <t>Presupuesto  2012</t>
  </si>
  <si>
    <t>Arrastre</t>
  </si>
  <si>
    <t>Asignación</t>
  </si>
  <si>
    <t>Equipos para fisioterapia bàsica</t>
  </si>
  <si>
    <t>Facilitadores</t>
  </si>
  <si>
    <t>Raciones alimenticias(Día Internacional de las personas con discapacidad 3 de diciembre)</t>
  </si>
  <si>
    <t>Raciones alimenticias por el día del adulto mayor 29 de septiembre y otra fecha</t>
  </si>
  <si>
    <t>Presupuesto Global + otras fuentes</t>
  </si>
  <si>
    <t>Población Total San Bartolomé</t>
  </si>
  <si>
    <t>Población Grupo Vulnerable San Bartolomé</t>
  </si>
  <si>
    <t>QUE CHEVERE</t>
  </si>
  <si>
    <t>ACTIVIDADES</t>
  </si>
  <si>
    <t>Formar grupos de 30  hasta 40 personas</t>
  </si>
  <si>
    <t>Enfoque: Equidad Social y Género</t>
  </si>
  <si>
    <t>Grupos permanentes, estables</t>
  </si>
  <si>
    <t>Dinámicos y Dinamizadores</t>
  </si>
  <si>
    <t xml:space="preserve">Asumir identidad personal de acuerdo al género </t>
  </si>
  <si>
    <t>Coordinación de logística</t>
  </si>
  <si>
    <t>GOBIERNO PARROQUIAL</t>
  </si>
  <si>
    <t>Capacitadores</t>
  </si>
  <si>
    <t>ADULTOS MAYORES</t>
  </si>
  <si>
    <t>PROYECTO</t>
  </si>
  <si>
    <t>Esparcimiento, Capacitación y desarrollo de habilidades y destrezas</t>
  </si>
  <si>
    <t>Beneficiarios</t>
  </si>
  <si>
    <t xml:space="preserve">Descripción: Se atenderá una vez al mes al grupo de Adultos Mayores en las instalaciones del GAD Parroquial San Bartolomé donde se realizará terapia física, ocupacional, control médico, juegos, dinámicas, manualidades y se compartirá el almuerzo. </t>
  </si>
  <si>
    <t>ACTIVIDADES Y RECURSOS</t>
  </si>
  <si>
    <t>FRECUENCIA</t>
  </si>
  <si>
    <t>Atención en medicina preventiva</t>
  </si>
  <si>
    <t>Medico General, Enfermera, Geriatra. (Subcentro de Salud)</t>
  </si>
  <si>
    <t>Terapia ocupacional y manualidades</t>
  </si>
  <si>
    <t>420 (Promotora Social)</t>
  </si>
  <si>
    <t>Profesionales  (IEEMS)</t>
  </si>
  <si>
    <t>Terapia física</t>
  </si>
  <si>
    <t xml:space="preserve">120 (Transporte) </t>
  </si>
  <si>
    <t>Fisioterapista (Centro Gerontológico)</t>
  </si>
  <si>
    <t>Terapia Psicológica y Trabajo Social</t>
  </si>
  <si>
    <t>Psicóloga y Trabajadora Social (IMEES)</t>
  </si>
  <si>
    <t>Psicóloga y Trabajadora Social (Centro Gerontológico)</t>
  </si>
  <si>
    <t>Capacitación en diversas temáticas</t>
  </si>
  <si>
    <t>Nutricionista, Geriatra, Medico General, Enfermera, Medico Familiar.</t>
  </si>
  <si>
    <t>Almuerzo</t>
  </si>
  <si>
    <t xml:space="preserve">Materiales </t>
  </si>
  <si>
    <t>Equipo para terapia física básica</t>
  </si>
  <si>
    <t>Atención Médica Domiciliaria</t>
  </si>
  <si>
    <t>Descripción: Se conformará una brigadad médica para atención domiciliaria, a todos los adultos mayores que por sus distintas condiciones no pudieren movilizarse al Subcentro de Salud, o a los programas del Adulto Mayor en el GAD Parroquial.</t>
  </si>
  <si>
    <t>Atención de la brigada médica (mòvil)</t>
  </si>
  <si>
    <t>Psicóloga, Trabajadora Social</t>
  </si>
  <si>
    <t>Medicamentos y Vitaminas</t>
  </si>
  <si>
    <t>MSP</t>
  </si>
  <si>
    <t xml:space="preserve">Transporte y movilización </t>
  </si>
  <si>
    <t>Refrigerios (Brigadas y Profesionales)</t>
  </si>
  <si>
    <t xml:space="preserve">Raciones alimenticias </t>
  </si>
  <si>
    <t>Seguimiento de los casos</t>
  </si>
  <si>
    <t>PERSONAS CON CAPACIDADES DIFERENTES</t>
  </si>
  <si>
    <t>Impartir terapias y tratamientos especializados</t>
  </si>
  <si>
    <t>Descripción: Se conformará una brigadad médica para atención domiciliaria, a todos las personas con capacidades diferentes a fin de obtener su diagnóstico e iniciar el proceso de seguimiento médico según el caso, transfiriendo a diversas terapias y tratamientos.</t>
  </si>
  <si>
    <t>Atención de la brigada médica (Proyec. Unidad y Mòvil)</t>
  </si>
  <si>
    <t>Terapia Física</t>
  </si>
  <si>
    <t>Terapia de Lenguaje</t>
  </si>
  <si>
    <t>Terapista de Lenguaje</t>
  </si>
  <si>
    <t>Terapia Psicológica</t>
  </si>
  <si>
    <t>Terapista Psicológica</t>
  </si>
  <si>
    <t>Terapia con psiquiatra</t>
  </si>
  <si>
    <t>Psiquiatra</t>
  </si>
  <si>
    <t>Transporte de los pacientes (PCD)</t>
  </si>
  <si>
    <t>Descripción: Se analizará la situación de cada los personas con capacidades diferentes y se priorizará con la finalidad de dotarles de raciones alimenticias, medicinas, vitaminas, pañales, según la emergencia del caso y la realidad socioeconómica de las personas.</t>
  </si>
  <si>
    <t>Talleres de arte, teatro, danza, etc.</t>
  </si>
  <si>
    <t>Descripción: Se conformará una grupo juvenilquie se reunirán una vez al mes, con los que se trabajará en diversas áreas y temáticas y quienes serán líderes en la comunidad, se impartirá arte, teatro, música, danza, etc.</t>
  </si>
  <si>
    <t>Programas Varios</t>
  </si>
  <si>
    <t>Instructores para diversas áreas (Teatro, Zanqueros.)</t>
  </si>
  <si>
    <t>Materiales, indumentaria.</t>
  </si>
  <si>
    <t>Actividades Productivas</t>
  </si>
  <si>
    <t>Allimentación</t>
  </si>
  <si>
    <t>Programas de capacitación, prevención, orientación, educación.</t>
  </si>
  <si>
    <t>Descripción: Se impartirá talleres de capacitación, prevención, orientación, educación en diversas temáticas, tanto en escuelas como en colegios de la parroquia San Bartolomé.</t>
  </si>
  <si>
    <t>Programas Bridaga Juvenil</t>
  </si>
  <si>
    <t>Profesionales contratados diversos temas</t>
  </si>
  <si>
    <t>Incentivos a mejores alumnos</t>
  </si>
  <si>
    <t>Dotación de lista de útiles niños de bajos recursos económicos</t>
  </si>
  <si>
    <t>Transporte</t>
  </si>
  <si>
    <t>NIÑOS MENORES DE 5 AÑOS</t>
  </si>
  <si>
    <t>Descripción: Se atenderá en diversas áreas de teparia, con la finalidad de lograr el desarrollo psicomotriz, intelectual y físico de los niños menores de 5 años.</t>
  </si>
  <si>
    <t>Profesionales (Proyec. Unidad Rehabilitación)</t>
  </si>
  <si>
    <t>Equipo MIES E IMEES</t>
  </si>
  <si>
    <t>Equipo Hospital San Sebastián</t>
  </si>
  <si>
    <t>Material didáctico para terapias (Proy. Unidad de Rehabilitación)</t>
  </si>
  <si>
    <t>Instalaciones varias</t>
  </si>
  <si>
    <t>Programas educativos preventivos y de orientación</t>
  </si>
  <si>
    <t>Descripción: Se impartirá talleres de capacitación, prevención, orientación, educación en diversas temáticas, en cada una de las comunidades.</t>
  </si>
  <si>
    <t>Profesionales facilitadores de charlas</t>
  </si>
  <si>
    <t>x</t>
  </si>
  <si>
    <t>Material para charlas</t>
  </si>
  <si>
    <t>Emprendimiento con mujeres</t>
  </si>
  <si>
    <t>Descripción: Formar un grupo de trabajo con mujeres emprendedoras, basando su accionar en actividades productivas .</t>
  </si>
  <si>
    <t>Programas de prevención, orientación y reinsercción social</t>
  </si>
  <si>
    <t>Descripción: Se impartirá talleres de prevención, orientación y se realizará el acompañanimento necesario hasta lograr la reinsercción social de las personas con problemas de adicción.</t>
  </si>
  <si>
    <t>Publicidad</t>
  </si>
  <si>
    <t>Ingreso Centro de Rehabilitación</t>
  </si>
  <si>
    <t>ACTIVIDADES GENERALES</t>
  </si>
  <si>
    <t>Compra equipo para Unidad de Rehabilitación</t>
  </si>
  <si>
    <t>Contratación de Fisioterapista</t>
  </si>
  <si>
    <t>Dotación de raciones alimenticias, medicinas, vitaminas</t>
  </si>
  <si>
    <t>Terapia psicomotriz, ocupacional, fìsica, lenguaje, psicológica, psiquiatrica.</t>
  </si>
  <si>
    <t>Atención de Equipo Médico a CNH Y CIBV</t>
  </si>
  <si>
    <t>Descripción: Se prestará atención médico en cada local donde funcionen los CNH Y CIBV'S de la parroquia</t>
  </si>
  <si>
    <t>Equipo médico</t>
  </si>
  <si>
    <t>Talleres de Capacitación a madres y niños</t>
  </si>
  <si>
    <t>Medicamentos y vitaminas</t>
  </si>
  <si>
    <t>Transporte y movilizaciòn</t>
  </si>
  <si>
    <t>Logística</t>
  </si>
  <si>
    <t>Subcentro de Salud San Bartolomé</t>
  </si>
  <si>
    <t>Costo Atención Médica profesional (Fisioterapista, Terapista Ocupacional, Terapista de Lenguaje, Psicóloga, Trabajadora Social)</t>
  </si>
  <si>
    <t>Transporte y Movilización</t>
  </si>
  <si>
    <t>Propuesta de trabajo con el CCNNA de Sígsig</t>
  </si>
  <si>
    <t>Transporte y movilización</t>
  </si>
  <si>
    <t>Dotación de raciones alimenticias, medicinas, vitaminas y otras ayudas.</t>
  </si>
  <si>
    <t>Refrigerios para Brigadas Profesionales, comunitarias u otros.</t>
  </si>
  <si>
    <t>Instructores para diversas áreas</t>
  </si>
  <si>
    <t>Materiales e Indumentaria</t>
  </si>
  <si>
    <t>Alimentación</t>
  </si>
  <si>
    <t>Contratación payasos, espectaculos infantiles, títeres, inflables.</t>
  </si>
  <si>
    <t>Medicinas y Vitaminas</t>
  </si>
  <si>
    <t>Programas Varios con Brigada Juvenil (Promotora Social)</t>
  </si>
  <si>
    <t>Programas educativos, preventivos, de orientación e incentivos</t>
  </si>
  <si>
    <t>Materiales e indumentaria.</t>
  </si>
  <si>
    <t>Dotación de útiles escolares</t>
  </si>
  <si>
    <t>Transporte y Movilizaicón</t>
  </si>
  <si>
    <t>Compra de materiales y muebles para terapia ocupacional, de lenguaje, psicológica, etc.</t>
  </si>
  <si>
    <t>Profesionales (Proyecto Unida. Rehabilitación)</t>
  </si>
  <si>
    <t>Materiales, muebles, y demás implementos para terapias.</t>
  </si>
  <si>
    <t>Coordinación y Logística de todos los programas (Promotora Social)</t>
  </si>
  <si>
    <t>Atención Médica y en Terapias a CNH Y CIBV's</t>
  </si>
  <si>
    <t>Equipo Médico y de Terapistas</t>
  </si>
  <si>
    <t>Capacitación en actividades productivas y de emprendimiento</t>
  </si>
  <si>
    <t>Movilización para control de venta de licor</t>
  </si>
  <si>
    <t>Programas preventivos de orientación e inserción social</t>
  </si>
  <si>
    <t>Capacitación en diversas temáticas (Facilitadores)</t>
  </si>
  <si>
    <t>Seguimiento de casos y otras ayudas sociales</t>
  </si>
  <si>
    <t>Seguimiento de los casos y ayudas</t>
  </si>
  <si>
    <t>Talleres de Capacitación a madres y niños (Transporte u otro)</t>
  </si>
  <si>
    <t>Aproximado</t>
  </si>
  <si>
    <t>Material de Oficina</t>
  </si>
  <si>
    <t>Coordinación y Logísitca de programas y proyectos (Promotora Social)</t>
  </si>
  <si>
    <t xml:space="preserve">Materiales de Oficina </t>
  </si>
  <si>
    <t xml:space="preserve">Otras Ayudas </t>
  </si>
  <si>
    <t>PARTIDA PRESUPUESTARIA</t>
  </si>
  <si>
    <t>Dentaduras para las 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</si>
</sst>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0" fillId="0" borderId="1" xfId="1" applyNumberFormat="1" applyFont="1" applyBorder="1"/>
    <xf numFmtId="10" fontId="0" fillId="0" borderId="0" xfId="1" applyNumberFormat="1" applyFont="1" applyBorder="1"/>
    <xf numFmtId="0" fontId="0" fillId="4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/>
    <xf numFmtId="10" fontId="0" fillId="3" borderId="1" xfId="1" applyNumberFormat="1" applyFont="1" applyFill="1" applyBorder="1"/>
    <xf numFmtId="0" fontId="0" fillId="2" borderId="1" xfId="0" applyFill="1" applyBorder="1"/>
    <xf numFmtId="10" fontId="0" fillId="2" borderId="1" xfId="1" applyNumberFormat="1" applyFont="1" applyFill="1" applyBorder="1"/>
    <xf numFmtId="0" fontId="0" fillId="4" borderId="1" xfId="0" applyFill="1" applyBorder="1"/>
    <xf numFmtId="10" fontId="0" fillId="4" borderId="1" xfId="1" applyNumberFormat="1" applyFont="1" applyFill="1" applyBorder="1"/>
    <xf numFmtId="0" fontId="0" fillId="0" borderId="0" xfId="0" applyAlignment="1">
      <alignment horizontal="center" vertical="center" wrapText="1"/>
    </xf>
    <xf numFmtId="0" fontId="0" fillId="0" borderId="4" xfId="0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0" fillId="0" borderId="1" xfId="2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0" fillId="0" borderId="5" xfId="0" applyNumberFormat="1" applyBorder="1"/>
    <xf numFmtId="43" fontId="4" fillId="0" borderId="0" xfId="2" applyFont="1"/>
    <xf numFmtId="9" fontId="4" fillId="0" borderId="0" xfId="0" applyNumberFormat="1" applyFont="1"/>
    <xf numFmtId="0" fontId="4" fillId="0" borderId="0" xfId="0" applyFont="1"/>
    <xf numFmtId="164" fontId="4" fillId="0" borderId="0" xfId="2" applyNumberFormat="1" applyFont="1"/>
    <xf numFmtId="9" fontId="2" fillId="0" borderId="1" xfId="1" applyFont="1" applyBorder="1" applyAlignment="1">
      <alignment horizontal="center"/>
    </xf>
    <xf numFmtId="43" fontId="2" fillId="0" borderId="1" xfId="2" applyFont="1" applyBorder="1" applyAlignment="1">
      <alignment horizontal="center"/>
    </xf>
    <xf numFmtId="10" fontId="0" fillId="0" borderId="0" xfId="1" applyNumberFormat="1" applyFont="1"/>
    <xf numFmtId="43" fontId="0" fillId="0" borderId="0" xfId="1" applyNumberFormat="1" applyFont="1"/>
    <xf numFmtId="0" fontId="0" fillId="0" borderId="0" xfId="0" applyAlignment="1">
      <alignment horizontal="left"/>
    </xf>
    <xf numFmtId="0" fontId="5" fillId="6" borderId="7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/>
    </xf>
    <xf numFmtId="0" fontId="0" fillId="0" borderId="0" xfId="0" applyFill="1"/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9" fontId="2" fillId="8" borderId="1" xfId="1" applyFont="1" applyFill="1" applyBorder="1" applyAlignment="1">
      <alignment horizontal="center"/>
    </xf>
    <xf numFmtId="43" fontId="2" fillId="8" borderId="1" xfId="2" applyFont="1" applyFill="1" applyBorder="1" applyAlignment="1">
      <alignment horizontal="center"/>
    </xf>
    <xf numFmtId="0" fontId="0" fillId="8" borderId="1" xfId="0" applyFill="1" applyBorder="1"/>
    <xf numFmtId="43" fontId="0" fillId="8" borderId="1" xfId="2" applyFont="1" applyFill="1" applyBorder="1"/>
    <xf numFmtId="43" fontId="0" fillId="8" borderId="1" xfId="0" applyNumberFormat="1" applyFill="1" applyBorder="1" applyAlignment="1">
      <alignment horizontal="center" vertical="center"/>
    </xf>
    <xf numFmtId="43" fontId="0" fillId="8" borderId="1" xfId="0" applyNumberFormat="1" applyFill="1" applyBorder="1"/>
    <xf numFmtId="0" fontId="2" fillId="9" borderId="1" xfId="0" applyFont="1" applyFill="1" applyBorder="1"/>
    <xf numFmtId="0" fontId="2" fillId="9" borderId="1" xfId="0" applyFont="1" applyFill="1" applyBorder="1" applyAlignment="1">
      <alignment horizontal="center"/>
    </xf>
    <xf numFmtId="0" fontId="0" fillId="9" borderId="1" xfId="0" applyFill="1" applyBorder="1"/>
    <xf numFmtId="9" fontId="2" fillId="9" borderId="1" xfId="1" applyFont="1" applyFill="1" applyBorder="1" applyAlignment="1">
      <alignment horizontal="center"/>
    </xf>
    <xf numFmtId="43" fontId="2" fillId="9" borderId="1" xfId="2" applyFont="1" applyFill="1" applyBorder="1" applyAlignment="1">
      <alignment horizontal="center"/>
    </xf>
    <xf numFmtId="43" fontId="0" fillId="0" borderId="1" xfId="0" applyNumberFormat="1" applyBorder="1"/>
    <xf numFmtId="0" fontId="6" fillId="10" borderId="1" xfId="0" applyFont="1" applyFill="1" applyBorder="1"/>
    <xf numFmtId="0" fontId="2" fillId="10" borderId="1" xfId="0" applyFont="1" applyFill="1" applyBorder="1" applyAlignment="1">
      <alignment horizontal="center"/>
    </xf>
    <xf numFmtId="9" fontId="2" fillId="10" borderId="1" xfId="1" applyFont="1" applyFill="1" applyBorder="1" applyAlignment="1">
      <alignment horizontal="center"/>
    </xf>
    <xf numFmtId="43" fontId="2" fillId="10" borderId="1" xfId="2" applyFont="1" applyFill="1" applyBorder="1" applyAlignment="1">
      <alignment horizontal="center"/>
    </xf>
    <xf numFmtId="0" fontId="0" fillId="10" borderId="1" xfId="0" applyFill="1" applyBorder="1"/>
    <xf numFmtId="43" fontId="0" fillId="10" borderId="1" xfId="2" applyFont="1" applyFill="1" applyBorder="1"/>
    <xf numFmtId="43" fontId="0" fillId="10" borderId="1" xfId="0" applyNumberFormat="1" applyFill="1" applyBorder="1" applyAlignment="1">
      <alignment horizontal="center" vertical="center"/>
    </xf>
    <xf numFmtId="43" fontId="0" fillId="10" borderId="1" xfId="0" applyNumberFormat="1" applyFill="1" applyBorder="1" applyAlignment="1">
      <alignment vertical="center"/>
    </xf>
    <xf numFmtId="43" fontId="0" fillId="10" borderId="1" xfId="0" applyNumberFormat="1" applyFill="1" applyBorder="1"/>
    <xf numFmtId="0" fontId="2" fillId="12" borderId="1" xfId="0" applyFont="1" applyFill="1" applyBorder="1"/>
    <xf numFmtId="0" fontId="2" fillId="12" borderId="1" xfId="0" applyFont="1" applyFill="1" applyBorder="1" applyAlignment="1">
      <alignment horizontal="center"/>
    </xf>
    <xf numFmtId="9" fontId="2" fillId="12" borderId="1" xfId="1" applyFont="1" applyFill="1" applyBorder="1" applyAlignment="1">
      <alignment horizontal="center"/>
    </xf>
    <xf numFmtId="43" fontId="2" fillId="12" borderId="1" xfId="2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43" fontId="0" fillId="12" borderId="1" xfId="2" applyFont="1" applyFill="1" applyBorder="1"/>
    <xf numFmtId="43" fontId="0" fillId="12" borderId="1" xfId="0" applyNumberFormat="1" applyFill="1" applyBorder="1" applyAlignment="1">
      <alignment horizontal="center" vertical="center"/>
    </xf>
    <xf numFmtId="0" fontId="2" fillId="13" borderId="1" xfId="0" applyFont="1" applyFill="1" applyBorder="1"/>
    <xf numFmtId="0" fontId="2" fillId="13" borderId="1" xfId="0" applyFont="1" applyFill="1" applyBorder="1" applyAlignment="1">
      <alignment horizontal="center"/>
    </xf>
    <xf numFmtId="9" fontId="2" fillId="13" borderId="1" xfId="1" applyFont="1" applyFill="1" applyBorder="1" applyAlignment="1">
      <alignment horizontal="center"/>
    </xf>
    <xf numFmtId="43" fontId="2" fillId="13" borderId="1" xfId="2" applyFont="1" applyFill="1" applyBorder="1" applyAlignment="1">
      <alignment horizontal="center"/>
    </xf>
    <xf numFmtId="0" fontId="0" fillId="13" borderId="1" xfId="0" applyFill="1" applyBorder="1"/>
    <xf numFmtId="43" fontId="0" fillId="13" borderId="1" xfId="2" applyFont="1" applyFill="1" applyBorder="1"/>
    <xf numFmtId="43" fontId="0" fillId="13" borderId="1" xfId="0" applyNumberFormat="1" applyFill="1" applyBorder="1" applyAlignment="1">
      <alignment horizontal="center" vertical="center"/>
    </xf>
    <xf numFmtId="43" fontId="0" fillId="13" borderId="1" xfId="0" applyNumberFormat="1" applyFill="1" applyBorder="1"/>
    <xf numFmtId="43" fontId="0" fillId="0" borderId="0" xfId="0" applyNumberFormat="1"/>
    <xf numFmtId="0" fontId="2" fillId="10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9" fontId="2" fillId="5" borderId="1" xfId="1" applyFont="1" applyFill="1" applyBorder="1" applyAlignment="1">
      <alignment horizontal="center"/>
    </xf>
    <xf numFmtId="43" fontId="2" fillId="5" borderId="1" xfId="2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43" fontId="0" fillId="5" borderId="1" xfId="2" applyFont="1" applyFill="1" applyBorder="1"/>
    <xf numFmtId="43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3" fontId="0" fillId="5" borderId="1" xfId="0" applyNumberFormat="1" applyFill="1" applyBorder="1"/>
    <xf numFmtId="10" fontId="2" fillId="12" borderId="1" xfId="1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7" fillId="0" borderId="0" xfId="0" applyFont="1"/>
    <xf numFmtId="43" fontId="0" fillId="12" borderId="1" xfId="0" applyNumberFormat="1" applyFill="1" applyBorder="1"/>
    <xf numFmtId="9" fontId="0" fillId="0" borderId="0" xfId="1" applyFont="1"/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9" fillId="0" borderId="0" xfId="0" applyFont="1" applyFill="1" applyBorder="1" applyAlignment="1">
      <alignment horizontal="left" vertical="center"/>
    </xf>
    <xf numFmtId="43" fontId="4" fillId="14" borderId="0" xfId="2" applyFont="1" applyFill="1"/>
    <xf numFmtId="0" fontId="2" fillId="12" borderId="2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10" fontId="2" fillId="12" borderId="6" xfId="1" applyNumberFormat="1" applyFont="1" applyFill="1" applyBorder="1" applyAlignment="1">
      <alignment horizontal="center" vertical="center" wrapText="1"/>
    </xf>
    <xf numFmtId="0" fontId="2" fillId="12" borderId="3" xfId="0" applyFont="1" applyFill="1" applyBorder="1"/>
    <xf numFmtId="43" fontId="0" fillId="0" borderId="0" xfId="0" applyNumberFormat="1" applyFill="1"/>
    <xf numFmtId="0" fontId="8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10" fontId="2" fillId="11" borderId="6" xfId="0" applyNumberFormat="1" applyFont="1" applyFill="1" applyBorder="1" applyAlignment="1">
      <alignment horizontal="center" vertical="center" wrapText="1"/>
    </xf>
    <xf numFmtId="0" fontId="2" fillId="11" borderId="3" xfId="0" applyFont="1" applyFill="1" applyBorder="1"/>
    <xf numFmtId="0" fontId="2" fillId="11" borderId="1" xfId="0" applyFont="1" applyFill="1" applyBorder="1" applyAlignment="1">
      <alignment horizontal="center"/>
    </xf>
    <xf numFmtId="9" fontId="2" fillId="11" borderId="1" xfId="1" applyFont="1" applyFill="1" applyBorder="1" applyAlignment="1">
      <alignment horizontal="center"/>
    </xf>
    <xf numFmtId="43" fontId="2" fillId="11" borderId="1" xfId="2" applyFont="1" applyFill="1" applyBorder="1" applyAlignment="1">
      <alignment horizontal="center"/>
    </xf>
    <xf numFmtId="0" fontId="10" fillId="0" borderId="0" xfId="0" applyFont="1"/>
    <xf numFmtId="0" fontId="2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43" fontId="0" fillId="11" borderId="1" xfId="2" applyFont="1" applyFill="1" applyBorder="1"/>
    <xf numFmtId="0" fontId="0" fillId="11" borderId="1" xfId="0" applyFill="1" applyBorder="1" applyAlignment="1">
      <alignment horizontal="center" vertical="center"/>
    </xf>
    <xf numFmtId="0" fontId="2" fillId="15" borderId="3" xfId="0" applyFont="1" applyFill="1" applyBorder="1"/>
    <xf numFmtId="0" fontId="2" fillId="15" borderId="1" xfId="0" applyFont="1" applyFill="1" applyBorder="1" applyAlignment="1">
      <alignment horizontal="center"/>
    </xf>
    <xf numFmtId="9" fontId="2" fillId="15" borderId="1" xfId="1" applyFont="1" applyFill="1" applyBorder="1" applyAlignment="1">
      <alignment horizontal="center"/>
    </xf>
    <xf numFmtId="43" fontId="2" fillId="15" borderId="1" xfId="2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 vertical="center" wrapText="1"/>
    </xf>
    <xf numFmtId="0" fontId="0" fillId="15" borderId="1" xfId="0" applyFill="1" applyBorder="1"/>
    <xf numFmtId="43" fontId="0" fillId="15" borderId="1" xfId="2" applyFont="1" applyFill="1" applyBorder="1"/>
    <xf numFmtId="0" fontId="0" fillId="15" borderId="1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11" fillId="12" borderId="1" xfId="0" applyFont="1" applyFill="1" applyBorder="1"/>
    <xf numFmtId="0" fontId="0" fillId="19" borderId="0" xfId="0" applyFill="1"/>
    <xf numFmtId="43" fontId="1" fillId="12" borderId="1" xfId="2" applyFont="1" applyFill="1" applyBorder="1"/>
    <xf numFmtId="0" fontId="5" fillId="20" borderId="7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5" fillId="14" borderId="7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21" borderId="7" xfId="0" applyFont="1" applyFill="1" applyBorder="1" applyAlignment="1">
      <alignment horizontal="left" vertical="center"/>
    </xf>
    <xf numFmtId="0" fontId="5" fillId="21" borderId="1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9" borderId="7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1" fontId="5" fillId="20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9" borderId="0" xfId="0" applyNumberFormat="1" applyFont="1" applyFill="1" applyBorder="1" applyAlignment="1">
      <alignment horizontal="center" vertical="center"/>
    </xf>
    <xf numFmtId="1" fontId="5" fillId="9" borderId="0" xfId="0" applyNumberFormat="1" applyFont="1" applyFill="1" applyBorder="1" applyAlignment="1">
      <alignment horizontal="center" vertical="center" wrapText="1"/>
    </xf>
    <xf numFmtId="1" fontId="5" fillId="21" borderId="0" xfId="0" applyNumberFormat="1" applyFont="1" applyFill="1" applyBorder="1" applyAlignment="1">
      <alignment horizontal="center" vertical="center"/>
    </xf>
    <xf numFmtId="1" fontId="5" fillId="21" borderId="0" xfId="0" applyNumberFormat="1" applyFont="1" applyFill="1" applyBorder="1" applyAlignment="1">
      <alignment horizontal="center" vertical="center" wrapText="1"/>
    </xf>
    <xf numFmtId="1" fontId="5" fillId="14" borderId="0" xfId="0" applyNumberFormat="1" applyFont="1" applyFill="1" applyBorder="1" applyAlignment="1">
      <alignment horizontal="center" vertical="center"/>
    </xf>
    <xf numFmtId="1" fontId="5" fillId="14" borderId="0" xfId="0" applyNumberFormat="1" applyFont="1" applyFill="1" applyBorder="1" applyAlignment="1">
      <alignment horizontal="center" vertical="center" wrapText="1"/>
    </xf>
    <xf numFmtId="1" fontId="5" fillId="6" borderId="0" xfId="0" applyNumberFormat="1" applyFont="1" applyFill="1" applyBorder="1" applyAlignment="1">
      <alignment horizontal="center" vertical="center"/>
    </xf>
    <xf numFmtId="1" fontId="5" fillId="6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/>
    <xf numFmtId="0" fontId="9" fillId="20" borderId="0" xfId="0" applyFont="1" applyFill="1" applyAlignment="1">
      <alignment horizontal="left"/>
    </xf>
    <xf numFmtId="0" fontId="9" fillId="20" borderId="0" xfId="0" applyFont="1" applyFill="1"/>
    <xf numFmtId="1" fontId="9" fillId="20" borderId="0" xfId="0" applyNumberFormat="1" applyFont="1" applyFill="1"/>
    <xf numFmtId="0" fontId="5" fillId="20" borderId="17" xfId="0" applyFont="1" applyFill="1" applyBorder="1" applyAlignment="1">
      <alignment horizontal="left" vertical="center"/>
    </xf>
    <xf numFmtId="0" fontId="5" fillId="20" borderId="18" xfId="0" applyFont="1" applyFill="1" applyBorder="1" applyAlignment="1">
      <alignment horizontal="center" vertical="center"/>
    </xf>
    <xf numFmtId="0" fontId="12" fillId="20" borderId="4" xfId="0" applyFont="1" applyFill="1" applyBorder="1" applyAlignment="1">
      <alignment horizontal="center" vertical="center" wrapText="1"/>
    </xf>
    <xf numFmtId="0" fontId="12" fillId="20" borderId="21" xfId="0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left" vertical="center" wrapText="1"/>
    </xf>
    <xf numFmtId="0" fontId="9" fillId="20" borderId="7" xfId="0" applyFont="1" applyFill="1" applyBorder="1" applyAlignment="1">
      <alignment horizontal="center" vertical="center"/>
    </xf>
    <xf numFmtId="2" fontId="9" fillId="20" borderId="15" xfId="0" applyNumberFormat="1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/>
    </xf>
    <xf numFmtId="43" fontId="9" fillId="20" borderId="16" xfId="2" applyFont="1" applyFill="1" applyBorder="1" applyAlignment="1">
      <alignment horizontal="center" vertical="center"/>
    </xf>
    <xf numFmtId="43" fontId="9" fillId="20" borderId="7" xfId="2" applyFont="1" applyFill="1" applyBorder="1" applyAlignment="1">
      <alignment horizontal="center" vertical="center"/>
    </xf>
    <xf numFmtId="43" fontId="9" fillId="20" borderId="15" xfId="2" applyFont="1" applyFill="1" applyBorder="1" applyAlignment="1">
      <alignment vertical="center"/>
    </xf>
    <xf numFmtId="43" fontId="9" fillId="20" borderId="16" xfId="2" applyFont="1" applyFill="1" applyBorder="1"/>
    <xf numFmtId="0" fontId="9" fillId="20" borderId="23" xfId="0" applyFont="1" applyFill="1" applyBorder="1" applyAlignment="1">
      <alignment horizontal="left" vertical="center" wrapText="1"/>
    </xf>
    <xf numFmtId="0" fontId="9" fillId="20" borderId="24" xfId="0" applyFont="1" applyFill="1" applyBorder="1" applyAlignment="1">
      <alignment horizontal="center" vertical="center"/>
    </xf>
    <xf numFmtId="2" fontId="9" fillId="20" borderId="1" xfId="0" applyNumberFormat="1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horizontal="center" vertical="center"/>
    </xf>
    <xf numFmtId="43" fontId="9" fillId="20" borderId="25" xfId="2" applyFont="1" applyFill="1" applyBorder="1" applyAlignment="1">
      <alignment horizontal="center" vertical="center"/>
    </xf>
    <xf numFmtId="1" fontId="9" fillId="20" borderId="6" xfId="2" applyNumberFormat="1" applyFont="1" applyFill="1" applyBorder="1" applyAlignment="1">
      <alignment horizontal="center" vertical="center"/>
    </xf>
    <xf numFmtId="43" fontId="9" fillId="20" borderId="24" xfId="2" applyFont="1" applyFill="1" applyBorder="1" applyAlignment="1">
      <alignment horizontal="center" vertical="center"/>
    </xf>
    <xf numFmtId="43" fontId="9" fillId="20" borderId="1" xfId="2" applyFont="1" applyFill="1" applyBorder="1" applyAlignment="1">
      <alignment vertical="center"/>
    </xf>
    <xf numFmtId="43" fontId="9" fillId="20" borderId="25" xfId="2" applyFont="1" applyFill="1" applyBorder="1"/>
    <xf numFmtId="43" fontId="9" fillId="0" borderId="0" xfId="0" applyNumberFormat="1" applyFont="1"/>
    <xf numFmtId="0" fontId="5" fillId="20" borderId="29" xfId="0" applyFont="1" applyFill="1" applyBorder="1" applyAlignment="1">
      <alignment horizontal="left" vertical="center"/>
    </xf>
    <xf numFmtId="0" fontId="9" fillId="20" borderId="30" xfId="0" applyFont="1" applyFill="1" applyBorder="1" applyAlignment="1">
      <alignment horizontal="center" vertical="center"/>
    </xf>
    <xf numFmtId="2" fontId="9" fillId="20" borderId="31" xfId="0" applyNumberFormat="1" applyFont="1" applyFill="1" applyBorder="1" applyAlignment="1">
      <alignment horizontal="center" vertical="center"/>
    </xf>
    <xf numFmtId="0" fontId="9" fillId="20" borderId="31" xfId="0" applyFont="1" applyFill="1" applyBorder="1" applyAlignment="1">
      <alignment horizontal="center" vertical="center"/>
    </xf>
    <xf numFmtId="43" fontId="5" fillId="20" borderId="32" xfId="2" applyFont="1" applyFill="1" applyBorder="1" applyAlignment="1">
      <alignment horizontal="center" vertical="center"/>
    </xf>
    <xf numFmtId="1" fontId="5" fillId="20" borderId="54" xfId="2" applyNumberFormat="1" applyFont="1" applyFill="1" applyBorder="1" applyAlignment="1">
      <alignment horizontal="center" vertical="center"/>
    </xf>
    <xf numFmtId="43" fontId="5" fillId="20" borderId="30" xfId="0" applyNumberFormat="1" applyFont="1" applyFill="1" applyBorder="1" applyAlignment="1">
      <alignment horizontal="center" vertical="center"/>
    </xf>
    <xf numFmtId="43" fontId="5" fillId="20" borderId="31" xfId="0" applyNumberFormat="1" applyFont="1" applyFill="1" applyBorder="1" applyAlignment="1">
      <alignment horizontal="center" vertical="center"/>
    </xf>
    <xf numFmtId="43" fontId="5" fillId="20" borderId="32" xfId="0" applyNumberFormat="1" applyFont="1" applyFill="1" applyBorder="1" applyAlignment="1">
      <alignment horizontal="center" vertical="center"/>
    </xf>
    <xf numFmtId="0" fontId="9" fillId="20" borderId="33" xfId="0" applyFont="1" applyFill="1" applyBorder="1" applyAlignment="1">
      <alignment horizontal="left" vertical="center" wrapText="1"/>
    </xf>
    <xf numFmtId="0" fontId="9" fillId="20" borderId="17" xfId="0" applyFont="1" applyFill="1" applyBorder="1" applyAlignment="1">
      <alignment horizontal="center" vertical="center"/>
    </xf>
    <xf numFmtId="2" fontId="9" fillId="20" borderId="18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horizontal="center" vertical="center"/>
    </xf>
    <xf numFmtId="43" fontId="9" fillId="20" borderId="19" xfId="2" applyFont="1" applyFill="1" applyBorder="1" applyAlignment="1">
      <alignment horizontal="center" vertical="center"/>
    </xf>
    <xf numFmtId="43" fontId="9" fillId="20" borderId="52" xfId="2" applyFont="1" applyFill="1" applyBorder="1" applyAlignment="1">
      <alignment horizontal="center" vertical="center"/>
    </xf>
    <xf numFmtId="43" fontId="9" fillId="20" borderId="15" xfId="2" applyFont="1" applyFill="1" applyBorder="1"/>
    <xf numFmtId="0" fontId="9" fillId="20" borderId="35" xfId="0" applyFont="1" applyFill="1" applyBorder="1" applyAlignment="1">
      <alignment horizontal="left" vertical="center"/>
    </xf>
    <xf numFmtId="43" fontId="9" fillId="20" borderId="3" xfId="2" applyFont="1" applyFill="1" applyBorder="1" applyAlignment="1">
      <alignment horizontal="center" vertical="center"/>
    </xf>
    <xf numFmtId="43" fontId="9" fillId="20" borderId="1" xfId="2" applyFont="1" applyFill="1" applyBorder="1"/>
    <xf numFmtId="0" fontId="9" fillId="20" borderId="34" xfId="0" applyFont="1" applyFill="1" applyBorder="1" applyAlignment="1">
      <alignment horizontal="left" vertical="center" wrapText="1"/>
    </xf>
    <xf numFmtId="0" fontId="9" fillId="20" borderId="37" xfId="0" applyFont="1" applyFill="1" applyBorder="1" applyAlignment="1">
      <alignment horizontal="left" vertical="center" wrapText="1"/>
    </xf>
    <xf numFmtId="43" fontId="9" fillId="20" borderId="50" xfId="2" applyFont="1" applyFill="1" applyBorder="1"/>
    <xf numFmtId="43" fontId="9" fillId="20" borderId="4" xfId="2" applyFont="1" applyFill="1" applyBorder="1"/>
    <xf numFmtId="43" fontId="9" fillId="20" borderId="4" xfId="2" applyFont="1" applyFill="1" applyBorder="1" applyAlignment="1">
      <alignment horizontal="right" vertical="center"/>
    </xf>
    <xf numFmtId="43" fontId="9" fillId="20" borderId="21" xfId="2" applyFont="1" applyFill="1" applyBorder="1"/>
    <xf numFmtId="0" fontId="9" fillId="20" borderId="53" xfId="0" applyFont="1" applyFill="1" applyBorder="1" applyAlignment="1">
      <alignment horizontal="left" vertical="center" wrapText="1"/>
    </xf>
    <xf numFmtId="0" fontId="9" fillId="20" borderId="20" xfId="0" applyFont="1" applyFill="1" applyBorder="1" applyAlignment="1">
      <alignment horizontal="center" vertical="center"/>
    </xf>
    <xf numFmtId="2" fontId="9" fillId="20" borderId="4" xfId="0" applyNumberFormat="1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43" fontId="9" fillId="20" borderId="21" xfId="2" applyFont="1" applyFill="1" applyBorder="1" applyAlignment="1">
      <alignment horizontal="center" vertical="center"/>
    </xf>
    <xf numFmtId="1" fontId="9" fillId="20" borderId="0" xfId="2" applyNumberFormat="1" applyFont="1" applyFill="1" applyBorder="1" applyAlignment="1">
      <alignment horizontal="center" vertical="center"/>
    </xf>
    <xf numFmtId="43" fontId="9" fillId="20" borderId="51" xfId="2" applyFont="1" applyFill="1" applyBorder="1"/>
    <xf numFmtId="43" fontId="9" fillId="20" borderId="41" xfId="2" applyFont="1" applyFill="1" applyBorder="1"/>
    <xf numFmtId="43" fontId="9" fillId="20" borderId="41" xfId="2" applyFont="1" applyFill="1" applyBorder="1" applyAlignment="1">
      <alignment horizontal="right" vertical="center"/>
    </xf>
    <xf numFmtId="43" fontId="9" fillId="20" borderId="44" xfId="2" applyFont="1" applyFill="1" applyBorder="1"/>
    <xf numFmtId="0" fontId="5" fillId="20" borderId="30" xfId="0" applyFont="1" applyFill="1" applyBorder="1" applyAlignment="1">
      <alignment horizontal="left" vertical="center"/>
    </xf>
    <xf numFmtId="43" fontId="5" fillId="20" borderId="31" xfId="2" applyFont="1" applyFill="1" applyBorder="1" applyAlignment="1">
      <alignment horizontal="center" vertical="center"/>
    </xf>
    <xf numFmtId="1" fontId="5" fillId="20" borderId="31" xfId="2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1" fontId="9" fillId="2" borderId="0" xfId="0" applyNumberFormat="1" applyFont="1" applyFill="1"/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3" fontId="9" fillId="2" borderId="16" xfId="2" applyFont="1" applyFill="1" applyBorder="1" applyAlignment="1">
      <alignment horizontal="center" vertical="center"/>
    </xf>
    <xf numFmtId="43" fontId="9" fillId="2" borderId="7" xfId="2" applyFont="1" applyFill="1" applyBorder="1" applyAlignment="1">
      <alignment horizontal="center" vertical="center"/>
    </xf>
    <xf numFmtId="43" fontId="9" fillId="2" borderId="15" xfId="2" applyFont="1" applyFill="1" applyBorder="1" applyAlignment="1">
      <alignment vertical="center"/>
    </xf>
    <xf numFmtId="43" fontId="9" fillId="2" borderId="16" xfId="2" applyFont="1" applyFill="1" applyBorder="1"/>
    <xf numFmtId="0" fontId="9" fillId="2" borderId="47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3" fontId="9" fillId="2" borderId="49" xfId="2" applyFont="1" applyFill="1" applyBorder="1" applyAlignment="1">
      <alignment horizontal="center" vertical="center"/>
    </xf>
    <xf numFmtId="1" fontId="9" fillId="2" borderId="56" xfId="2" applyNumberFormat="1" applyFont="1" applyFill="1" applyBorder="1" applyAlignment="1">
      <alignment horizontal="center" vertical="center"/>
    </xf>
    <xf numFmtId="43" fontId="9" fillId="2" borderId="48" xfId="2" applyFont="1" applyFill="1" applyBorder="1" applyAlignment="1">
      <alignment horizontal="center" vertical="center"/>
    </xf>
    <xf numFmtId="43" fontId="9" fillId="2" borderId="5" xfId="2" applyFont="1" applyFill="1" applyBorder="1" applyAlignment="1">
      <alignment vertical="center"/>
    </xf>
    <xf numFmtId="43" fontId="9" fillId="2" borderId="49" xfId="2" applyFont="1" applyFill="1" applyBorder="1"/>
    <xf numFmtId="0" fontId="9" fillId="2" borderId="42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center" vertical="center"/>
    </xf>
    <xf numFmtId="2" fontId="9" fillId="2" borderId="41" xfId="0" applyNumberFormat="1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43" fontId="9" fillId="2" borderId="44" xfId="2" applyFont="1" applyFill="1" applyBorder="1" applyAlignment="1">
      <alignment horizontal="center" vertical="center"/>
    </xf>
    <xf numFmtId="1" fontId="9" fillId="2" borderId="0" xfId="2" applyNumberFormat="1" applyFont="1" applyFill="1" applyBorder="1" applyAlignment="1">
      <alignment horizontal="center" vertical="center"/>
    </xf>
    <xf numFmtId="43" fontId="9" fillId="2" borderId="43" xfId="2" applyFont="1" applyFill="1" applyBorder="1" applyAlignment="1">
      <alignment horizontal="center" vertical="center"/>
    </xf>
    <xf numFmtId="43" fontId="9" fillId="2" borderId="41" xfId="2" applyFont="1" applyFill="1" applyBorder="1" applyAlignment="1">
      <alignment vertical="center"/>
    </xf>
    <xf numFmtId="43" fontId="9" fillId="2" borderId="44" xfId="2" applyFont="1" applyFill="1" applyBorder="1"/>
    <xf numFmtId="0" fontId="9" fillId="2" borderId="23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3" fontId="9" fillId="2" borderId="25" xfId="2" applyFont="1" applyFill="1" applyBorder="1" applyAlignment="1">
      <alignment horizontal="center" vertical="center"/>
    </xf>
    <xf numFmtId="1" fontId="9" fillId="2" borderId="6" xfId="2" applyNumberFormat="1" applyFont="1" applyFill="1" applyBorder="1" applyAlignment="1">
      <alignment horizontal="center" vertical="center"/>
    </xf>
    <xf numFmtId="43" fontId="9" fillId="2" borderId="24" xfId="2" applyFont="1" applyFill="1" applyBorder="1" applyAlignment="1">
      <alignment horizontal="center" vertical="center"/>
    </xf>
    <xf numFmtId="43" fontId="9" fillId="2" borderId="1" xfId="2" applyFont="1" applyFill="1" applyBorder="1" applyAlignment="1">
      <alignment vertical="center"/>
    </xf>
    <xf numFmtId="43" fontId="9" fillId="2" borderId="25" xfId="2" applyFont="1" applyFill="1" applyBorder="1"/>
    <xf numFmtId="43" fontId="9" fillId="2" borderId="4" xfId="2" applyFont="1" applyFill="1" applyBorder="1" applyAlignment="1">
      <alignment vertical="center"/>
    </xf>
    <xf numFmtId="2" fontId="9" fillId="2" borderId="27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43" fontId="9" fillId="2" borderId="28" xfId="2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43" fontId="9" fillId="2" borderId="11" xfId="2" applyFont="1" applyFill="1" applyBorder="1" applyAlignment="1">
      <alignment horizontal="center" vertical="center"/>
    </xf>
    <xf numFmtId="43" fontId="9" fillId="2" borderId="27" xfId="2" applyFont="1" applyFill="1" applyBorder="1" applyAlignment="1">
      <alignment vertical="center"/>
    </xf>
    <xf numFmtId="43" fontId="9" fillId="2" borderId="28" xfId="2" applyFont="1" applyFill="1" applyBorder="1"/>
    <xf numFmtId="0" fontId="5" fillId="2" borderId="29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center" vertical="center"/>
    </xf>
    <xf numFmtId="2" fontId="9" fillId="2" borderId="31" xfId="0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43" fontId="5" fillId="2" borderId="32" xfId="2" applyFont="1" applyFill="1" applyBorder="1" applyAlignment="1">
      <alignment horizontal="center" vertical="center"/>
    </xf>
    <xf numFmtId="1" fontId="5" fillId="2" borderId="54" xfId="2" applyNumberFormat="1" applyFont="1" applyFill="1" applyBorder="1" applyAlignment="1">
      <alignment horizontal="center" vertical="center"/>
    </xf>
    <xf numFmtId="43" fontId="5" fillId="2" borderId="30" xfId="0" applyNumberFormat="1" applyFont="1" applyFill="1" applyBorder="1" applyAlignment="1">
      <alignment horizontal="center" vertical="center"/>
    </xf>
    <xf numFmtId="43" fontId="5" fillId="2" borderId="31" xfId="0" applyNumberFormat="1" applyFont="1" applyFill="1" applyBorder="1" applyAlignment="1">
      <alignment horizontal="center" vertical="center"/>
    </xf>
    <xf numFmtId="43" fontId="5" fillId="2" borderId="32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16" borderId="0" xfId="0" applyFont="1" applyFill="1" applyBorder="1"/>
    <xf numFmtId="0" fontId="5" fillId="2" borderId="58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/>
    </xf>
    <xf numFmtId="43" fontId="9" fillId="2" borderId="8" xfId="2" applyFont="1" applyFill="1" applyBorder="1" applyAlignment="1">
      <alignment horizontal="center" vertical="center"/>
    </xf>
    <xf numFmtId="43" fontId="9" fillId="2" borderId="52" xfId="2" applyFont="1" applyFill="1" applyBorder="1"/>
    <xf numFmtId="43" fontId="9" fillId="2" borderId="15" xfId="2" applyFont="1" applyFill="1" applyBorder="1"/>
    <xf numFmtId="43" fontId="9" fillId="0" borderId="0" xfId="2" applyFont="1" applyBorder="1"/>
    <xf numFmtId="0" fontId="9" fillId="2" borderId="35" xfId="0" applyFont="1" applyFill="1" applyBorder="1" applyAlignment="1">
      <alignment horizontal="left" vertical="center"/>
    </xf>
    <xf numFmtId="43" fontId="9" fillId="2" borderId="2" xfId="2" applyFont="1" applyFill="1" applyBorder="1" applyAlignment="1">
      <alignment horizontal="center" vertical="center"/>
    </xf>
    <xf numFmtId="1" fontId="9" fillId="2" borderId="47" xfId="2" applyNumberFormat="1" applyFont="1" applyFill="1" applyBorder="1" applyAlignment="1">
      <alignment horizontal="center" vertical="center"/>
    </xf>
    <xf numFmtId="43" fontId="9" fillId="2" borderId="3" xfId="2" applyFont="1" applyFill="1" applyBorder="1" applyAlignment="1">
      <alignment horizontal="center" vertical="center"/>
    </xf>
    <xf numFmtId="43" fontId="9" fillId="2" borderId="1" xfId="2" applyFont="1" applyFill="1" applyBorder="1"/>
    <xf numFmtId="43" fontId="9" fillId="0" borderId="0" xfId="2" applyFont="1" applyBorder="1" applyAlignment="1">
      <alignment horizontal="center" vertical="center"/>
    </xf>
    <xf numFmtId="1" fontId="9" fillId="2" borderId="23" xfId="2" applyNumberFormat="1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left" vertical="center" wrapText="1"/>
    </xf>
    <xf numFmtId="43" fontId="9" fillId="2" borderId="45" xfId="2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/>
    </xf>
    <xf numFmtId="43" fontId="9" fillId="2" borderId="12" xfId="2" applyFont="1" applyFill="1" applyBorder="1" applyAlignment="1">
      <alignment horizontal="center" vertical="center"/>
    </xf>
    <xf numFmtId="43" fontId="9" fillId="2" borderId="50" xfId="2" applyFont="1" applyFill="1" applyBorder="1"/>
    <xf numFmtId="43" fontId="9" fillId="2" borderId="4" xfId="2" applyFont="1" applyFill="1" applyBorder="1"/>
    <xf numFmtId="43" fontId="9" fillId="2" borderId="21" xfId="2" applyFont="1" applyFill="1" applyBorder="1"/>
    <xf numFmtId="1" fontId="9" fillId="2" borderId="46" xfId="2" applyNumberFormat="1" applyFont="1" applyFill="1" applyBorder="1" applyAlignment="1">
      <alignment horizontal="center" vertical="center"/>
    </xf>
    <xf numFmtId="43" fontId="9" fillId="2" borderId="4" xfId="2" applyFont="1" applyFill="1" applyBorder="1" applyAlignment="1">
      <alignment horizontal="right" vertical="center"/>
    </xf>
    <xf numFmtId="43" fontId="9" fillId="0" borderId="0" xfId="2" applyFont="1" applyBorder="1" applyAlignment="1">
      <alignment horizontal="right" vertical="center"/>
    </xf>
    <xf numFmtId="0" fontId="9" fillId="2" borderId="38" xfId="0" applyFont="1" applyFill="1" applyBorder="1" applyAlignment="1">
      <alignment horizontal="center" vertical="center"/>
    </xf>
    <xf numFmtId="2" fontId="9" fillId="2" borderId="39" xfId="0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43" fontId="5" fillId="2" borderId="40" xfId="2" applyFont="1" applyFill="1" applyBorder="1" applyAlignment="1">
      <alignment horizontal="center" vertical="center"/>
    </xf>
    <xf numFmtId="1" fontId="5" fillId="2" borderId="60" xfId="2" applyNumberFormat="1" applyFont="1" applyFill="1" applyBorder="1" applyAlignment="1">
      <alignment horizontal="center" vertical="center"/>
    </xf>
    <xf numFmtId="43" fontId="5" fillId="2" borderId="59" xfId="0" applyNumberFormat="1" applyFont="1" applyFill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0" fontId="9" fillId="9" borderId="0" xfId="0" applyFont="1" applyFill="1" applyAlignment="1">
      <alignment horizontal="left"/>
    </xf>
    <xf numFmtId="0" fontId="9" fillId="9" borderId="0" xfId="0" applyFont="1" applyFill="1"/>
    <xf numFmtId="1" fontId="9" fillId="9" borderId="0" xfId="0" applyNumberFormat="1" applyFont="1" applyFill="1"/>
    <xf numFmtId="0" fontId="5" fillId="9" borderId="17" xfId="0" applyFont="1" applyFill="1" applyBorder="1" applyAlignment="1">
      <alignment horizontal="left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left" vertical="center" wrapText="1"/>
    </xf>
    <xf numFmtId="0" fontId="9" fillId="9" borderId="30" xfId="0" applyFont="1" applyFill="1" applyBorder="1" applyAlignment="1">
      <alignment horizontal="center" vertical="center"/>
    </xf>
    <xf numFmtId="2" fontId="9" fillId="9" borderId="31" xfId="0" applyNumberFormat="1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43" fontId="9" fillId="9" borderId="32" xfId="2" applyFont="1" applyFill="1" applyBorder="1" applyAlignment="1">
      <alignment horizontal="center" vertical="center"/>
    </xf>
    <xf numFmtId="1" fontId="9" fillId="9" borderId="54" xfId="2" applyNumberFormat="1" applyFont="1" applyFill="1" applyBorder="1" applyAlignment="1">
      <alignment horizontal="center" vertical="center"/>
    </xf>
    <xf numFmtId="43" fontId="9" fillId="9" borderId="30" xfId="2" applyFont="1" applyFill="1" applyBorder="1" applyAlignment="1">
      <alignment horizontal="center" vertical="center"/>
    </xf>
    <xf numFmtId="43" fontId="9" fillId="9" borderId="31" xfId="2" applyFont="1" applyFill="1" applyBorder="1" applyAlignment="1">
      <alignment vertical="center"/>
    </xf>
    <xf numFmtId="43" fontId="9" fillId="9" borderId="32" xfId="2" applyFont="1" applyFill="1" applyBorder="1"/>
    <xf numFmtId="0" fontId="9" fillId="9" borderId="38" xfId="0" applyFont="1" applyFill="1" applyBorder="1" applyAlignment="1">
      <alignment horizontal="center" vertical="center"/>
    </xf>
    <xf numFmtId="2" fontId="9" fillId="9" borderId="39" xfId="0" applyNumberFormat="1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43" fontId="9" fillId="9" borderId="40" xfId="2" applyFont="1" applyFill="1" applyBorder="1" applyAlignment="1">
      <alignment horizontal="center" vertical="center"/>
    </xf>
    <xf numFmtId="1" fontId="9" fillId="9" borderId="57" xfId="2" applyNumberFormat="1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left" vertical="center"/>
    </xf>
    <xf numFmtId="43" fontId="5" fillId="9" borderId="40" xfId="2" applyFont="1" applyFill="1" applyBorder="1" applyAlignment="1">
      <alignment horizontal="center" vertical="center"/>
    </xf>
    <xf numFmtId="1" fontId="5" fillId="9" borderId="57" xfId="2" applyNumberFormat="1" applyFont="1" applyFill="1" applyBorder="1" applyAlignment="1">
      <alignment horizontal="center" vertical="center"/>
    </xf>
    <xf numFmtId="43" fontId="5" fillId="9" borderId="30" xfId="0" applyNumberFormat="1" applyFont="1" applyFill="1" applyBorder="1" applyAlignment="1">
      <alignment horizontal="center" vertical="center"/>
    </xf>
    <xf numFmtId="43" fontId="5" fillId="9" borderId="31" xfId="0" applyNumberFormat="1" applyFont="1" applyFill="1" applyBorder="1" applyAlignment="1">
      <alignment horizontal="center" vertical="center"/>
    </xf>
    <xf numFmtId="43" fontId="5" fillId="9" borderId="32" xfId="0" applyNumberFormat="1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left" vertical="center" wrapText="1"/>
    </xf>
    <xf numFmtId="0" fontId="9" fillId="9" borderId="0" xfId="0" applyFont="1" applyFill="1" applyBorder="1" applyAlignment="1">
      <alignment horizontal="center" vertical="center"/>
    </xf>
    <xf numFmtId="2" fontId="9" fillId="9" borderId="0" xfId="0" applyNumberFormat="1" applyFont="1" applyFill="1" applyBorder="1" applyAlignment="1">
      <alignment horizontal="center" vertical="center"/>
    </xf>
    <xf numFmtId="43" fontId="9" fillId="9" borderId="0" xfId="2" applyFont="1" applyFill="1" applyBorder="1" applyAlignment="1">
      <alignment horizontal="center" vertical="center"/>
    </xf>
    <xf numFmtId="1" fontId="9" fillId="9" borderId="0" xfId="2" applyNumberFormat="1" applyFont="1" applyFill="1" applyBorder="1" applyAlignment="1">
      <alignment horizontal="center" vertical="center"/>
    </xf>
    <xf numFmtId="43" fontId="9" fillId="9" borderId="0" xfId="2" applyFont="1" applyFill="1" applyBorder="1" applyAlignment="1">
      <alignment vertical="center"/>
    </xf>
    <xf numFmtId="43" fontId="9" fillId="9" borderId="0" xfId="2" applyFont="1" applyFill="1" applyBorder="1"/>
    <xf numFmtId="0" fontId="9" fillId="0" borderId="0" xfId="0" applyFont="1" applyBorder="1" applyAlignment="1">
      <alignment horizontal="left"/>
    </xf>
    <xf numFmtId="0" fontId="9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 vertical="center"/>
    </xf>
    <xf numFmtId="43" fontId="5" fillId="9" borderId="0" xfId="2" applyFont="1" applyFill="1" applyBorder="1" applyAlignment="1">
      <alignment horizontal="center" vertical="center"/>
    </xf>
    <xf numFmtId="1" fontId="5" fillId="9" borderId="0" xfId="2" applyNumberFormat="1" applyFont="1" applyFill="1" applyBorder="1" applyAlignment="1">
      <alignment horizontal="center" vertical="center"/>
    </xf>
    <xf numFmtId="43" fontId="5" fillId="9" borderId="0" xfId="0" applyNumberFormat="1" applyFont="1" applyFill="1" applyBorder="1" applyAlignment="1">
      <alignment horizontal="center" vertical="center"/>
    </xf>
    <xf numFmtId="0" fontId="9" fillId="21" borderId="0" xfId="0" applyFont="1" applyFill="1" applyAlignment="1">
      <alignment horizontal="left"/>
    </xf>
    <xf numFmtId="0" fontId="9" fillId="21" borderId="0" xfId="0" applyFont="1" applyFill="1"/>
    <xf numFmtId="1" fontId="9" fillId="21" borderId="0" xfId="0" applyNumberFormat="1" applyFont="1" applyFill="1"/>
    <xf numFmtId="0" fontId="5" fillId="21" borderId="17" xfId="0" applyFont="1" applyFill="1" applyBorder="1" applyAlignment="1">
      <alignment horizontal="left" vertical="center"/>
    </xf>
    <xf numFmtId="0" fontId="5" fillId="21" borderId="18" xfId="0" applyFont="1" applyFill="1" applyBorder="1" applyAlignment="1">
      <alignment horizontal="center" vertical="center"/>
    </xf>
    <xf numFmtId="0" fontId="5" fillId="21" borderId="19" xfId="0" applyFont="1" applyFill="1" applyBorder="1" applyAlignment="1">
      <alignment horizontal="center" vertical="center"/>
    </xf>
    <xf numFmtId="0" fontId="12" fillId="21" borderId="20" xfId="0" applyFont="1" applyFill="1" applyBorder="1" applyAlignment="1">
      <alignment horizontal="center" vertical="center" wrapText="1"/>
    </xf>
    <xf numFmtId="0" fontId="12" fillId="21" borderId="4" xfId="0" applyFont="1" applyFill="1" applyBorder="1" applyAlignment="1">
      <alignment horizontal="center" vertical="center" wrapText="1"/>
    </xf>
    <xf numFmtId="0" fontId="12" fillId="21" borderId="21" xfId="0" applyFont="1" applyFill="1" applyBorder="1" applyAlignment="1">
      <alignment horizontal="center" vertical="center" wrapText="1"/>
    </xf>
    <xf numFmtId="0" fontId="9" fillId="21" borderId="33" xfId="0" applyFont="1" applyFill="1" applyBorder="1" applyAlignment="1">
      <alignment horizontal="left" vertical="center"/>
    </xf>
    <xf numFmtId="0" fontId="9" fillId="21" borderId="7" xfId="0" applyFont="1" applyFill="1" applyBorder="1" applyAlignment="1">
      <alignment horizontal="center" vertical="center"/>
    </xf>
    <xf numFmtId="2" fontId="9" fillId="21" borderId="15" xfId="0" applyNumberFormat="1" applyFont="1" applyFill="1" applyBorder="1" applyAlignment="1">
      <alignment horizontal="center" vertical="center"/>
    </xf>
    <xf numFmtId="0" fontId="9" fillId="21" borderId="15" xfId="0" applyFont="1" applyFill="1" applyBorder="1" applyAlignment="1">
      <alignment horizontal="center" vertical="center"/>
    </xf>
    <xf numFmtId="43" fontId="9" fillId="21" borderId="8" xfId="2" applyFont="1" applyFill="1" applyBorder="1" applyAlignment="1">
      <alignment horizontal="center" vertical="center"/>
    </xf>
    <xf numFmtId="1" fontId="9" fillId="21" borderId="8" xfId="2" applyNumberFormat="1" applyFont="1" applyFill="1" applyBorder="1" applyAlignment="1">
      <alignment horizontal="center" vertical="center"/>
    </xf>
    <xf numFmtId="43" fontId="9" fillId="21" borderId="15" xfId="2" applyFont="1" applyFill="1" applyBorder="1"/>
    <xf numFmtId="43" fontId="9" fillId="21" borderId="16" xfId="2" applyFont="1" applyFill="1" applyBorder="1"/>
    <xf numFmtId="0" fontId="9" fillId="21" borderId="35" xfId="0" applyFont="1" applyFill="1" applyBorder="1" applyAlignment="1">
      <alignment horizontal="left" vertical="center"/>
    </xf>
    <xf numFmtId="0" fontId="9" fillId="21" borderId="24" xfId="0" applyFont="1" applyFill="1" applyBorder="1" applyAlignment="1">
      <alignment horizontal="center" vertical="center"/>
    </xf>
    <xf numFmtId="2" fontId="9" fillId="21" borderId="1" xfId="0" applyNumberFormat="1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 vertical="center"/>
    </xf>
    <xf numFmtId="43" fontId="9" fillId="21" borderId="25" xfId="2" applyFont="1" applyFill="1" applyBorder="1" applyAlignment="1">
      <alignment horizontal="center" vertical="center"/>
    </xf>
    <xf numFmtId="1" fontId="9" fillId="21" borderId="6" xfId="2" applyNumberFormat="1" applyFont="1" applyFill="1" applyBorder="1" applyAlignment="1">
      <alignment horizontal="center" vertical="center"/>
    </xf>
    <xf numFmtId="43" fontId="9" fillId="21" borderId="24" xfId="2" applyFont="1" applyFill="1" applyBorder="1" applyAlignment="1">
      <alignment horizontal="center" vertical="center"/>
    </xf>
    <xf numFmtId="43" fontId="9" fillId="21" borderId="1" xfId="2" applyFont="1" applyFill="1" applyBorder="1"/>
    <xf numFmtId="43" fontId="9" fillId="21" borderId="25" xfId="2" applyFont="1" applyFill="1" applyBorder="1"/>
    <xf numFmtId="0" fontId="9" fillId="21" borderId="34" xfId="0" applyFont="1" applyFill="1" applyBorder="1" applyAlignment="1">
      <alignment horizontal="left" vertical="center" wrapText="1"/>
    </xf>
    <xf numFmtId="2" fontId="9" fillId="21" borderId="5" xfId="0" applyNumberFormat="1" applyFont="1" applyFill="1" applyBorder="1" applyAlignment="1">
      <alignment horizontal="center" vertical="center"/>
    </xf>
    <xf numFmtId="0" fontId="9" fillId="21" borderId="5" xfId="0" applyFont="1" applyFill="1" applyBorder="1" applyAlignment="1">
      <alignment horizontal="center" vertical="center"/>
    </xf>
    <xf numFmtId="43" fontId="9" fillId="21" borderId="45" xfId="2" applyFont="1" applyFill="1" applyBorder="1" applyAlignment="1">
      <alignment horizontal="center" vertical="center"/>
    </xf>
    <xf numFmtId="1" fontId="9" fillId="21" borderId="56" xfId="2" applyNumberFormat="1" applyFont="1" applyFill="1" applyBorder="1" applyAlignment="1">
      <alignment horizontal="center" vertical="center"/>
    </xf>
    <xf numFmtId="0" fontId="9" fillId="21" borderId="37" xfId="0" applyFont="1" applyFill="1" applyBorder="1" applyAlignment="1">
      <alignment horizontal="left" vertical="center" wrapText="1"/>
    </xf>
    <xf numFmtId="0" fontId="9" fillId="21" borderId="11" xfId="0" applyFont="1" applyFill="1" applyBorder="1" applyAlignment="1">
      <alignment horizontal="center" vertical="center"/>
    </xf>
    <xf numFmtId="2" fontId="9" fillId="21" borderId="27" xfId="0" applyNumberFormat="1" applyFont="1" applyFill="1" applyBorder="1" applyAlignment="1">
      <alignment horizontal="center" vertical="center"/>
    </xf>
    <xf numFmtId="0" fontId="9" fillId="21" borderId="27" xfId="0" applyFont="1" applyFill="1" applyBorder="1" applyAlignment="1">
      <alignment horizontal="center" vertical="center"/>
    </xf>
    <xf numFmtId="43" fontId="9" fillId="21" borderId="12" xfId="2" applyFont="1" applyFill="1" applyBorder="1" applyAlignment="1">
      <alignment horizontal="center" vertical="center"/>
    </xf>
    <xf numFmtId="1" fontId="9" fillId="21" borderId="55" xfId="2" applyNumberFormat="1" applyFont="1" applyFill="1" applyBorder="1" applyAlignment="1">
      <alignment horizontal="center" vertical="center"/>
    </xf>
    <xf numFmtId="43" fontId="9" fillId="21" borderId="20" xfId="2" applyFont="1" applyFill="1" applyBorder="1"/>
    <xf numFmtId="43" fontId="9" fillId="21" borderId="4" xfId="2" applyFont="1" applyFill="1" applyBorder="1"/>
    <xf numFmtId="43" fontId="9" fillId="21" borderId="4" xfId="2" applyFont="1" applyFill="1" applyBorder="1" applyAlignment="1">
      <alignment horizontal="right" vertical="center"/>
    </xf>
    <xf numFmtId="43" fontId="9" fillId="21" borderId="21" xfId="2" applyFont="1" applyFill="1" applyBorder="1"/>
    <xf numFmtId="0" fontId="5" fillId="21" borderId="29" xfId="0" applyFont="1" applyFill="1" applyBorder="1" applyAlignment="1">
      <alignment horizontal="left" vertical="center"/>
    </xf>
    <xf numFmtId="0" fontId="9" fillId="21" borderId="38" xfId="0" applyFont="1" applyFill="1" applyBorder="1" applyAlignment="1">
      <alignment horizontal="center" vertical="center"/>
    </xf>
    <xf numFmtId="2" fontId="9" fillId="21" borderId="39" xfId="0" applyNumberFormat="1" applyFont="1" applyFill="1" applyBorder="1" applyAlignment="1">
      <alignment horizontal="center" vertical="center"/>
    </xf>
    <xf numFmtId="0" fontId="9" fillId="21" borderId="39" xfId="0" applyFont="1" applyFill="1" applyBorder="1" applyAlignment="1">
      <alignment horizontal="center" vertical="center"/>
    </xf>
    <xf numFmtId="43" fontId="5" fillId="21" borderId="40" xfId="2" applyFont="1" applyFill="1" applyBorder="1" applyAlignment="1">
      <alignment horizontal="center" vertical="center"/>
    </xf>
    <xf numFmtId="1" fontId="5" fillId="21" borderId="57" xfId="2" applyNumberFormat="1" applyFont="1" applyFill="1" applyBorder="1" applyAlignment="1">
      <alignment horizontal="center" vertical="center"/>
    </xf>
    <xf numFmtId="43" fontId="5" fillId="21" borderId="30" xfId="0" applyNumberFormat="1" applyFont="1" applyFill="1" applyBorder="1" applyAlignment="1">
      <alignment horizontal="center" vertical="center"/>
    </xf>
    <xf numFmtId="43" fontId="5" fillId="21" borderId="31" xfId="0" applyNumberFormat="1" applyFont="1" applyFill="1" applyBorder="1" applyAlignment="1">
      <alignment horizontal="center" vertical="center"/>
    </xf>
    <xf numFmtId="43" fontId="5" fillId="21" borderId="32" xfId="0" applyNumberFormat="1" applyFont="1" applyFill="1" applyBorder="1" applyAlignment="1">
      <alignment horizontal="center" vertical="center"/>
    </xf>
    <xf numFmtId="0" fontId="9" fillId="14" borderId="0" xfId="0" applyFont="1" applyFill="1" applyAlignment="1">
      <alignment horizontal="left"/>
    </xf>
    <xf numFmtId="0" fontId="9" fillId="14" borderId="0" xfId="0" applyFont="1" applyFill="1"/>
    <xf numFmtId="1" fontId="9" fillId="14" borderId="0" xfId="0" applyNumberFormat="1" applyFont="1" applyFill="1"/>
    <xf numFmtId="0" fontId="5" fillId="14" borderId="17" xfId="0" applyFont="1" applyFill="1" applyBorder="1" applyAlignment="1">
      <alignment horizontal="left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12" fillId="14" borderId="20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2" fillId="14" borderId="21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left" vertical="center"/>
    </xf>
    <xf numFmtId="0" fontId="9" fillId="14" borderId="7" xfId="0" applyFont="1" applyFill="1" applyBorder="1" applyAlignment="1">
      <alignment horizontal="center" vertical="center"/>
    </xf>
    <xf numFmtId="2" fontId="9" fillId="14" borderId="15" xfId="0" applyNumberFormat="1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43" fontId="9" fillId="14" borderId="8" xfId="2" applyFont="1" applyFill="1" applyBorder="1" applyAlignment="1">
      <alignment horizontal="center" vertical="center"/>
    </xf>
    <xf numFmtId="1" fontId="9" fillId="14" borderId="8" xfId="2" applyNumberFormat="1" applyFont="1" applyFill="1" applyBorder="1" applyAlignment="1">
      <alignment horizontal="center" vertical="center"/>
    </xf>
    <xf numFmtId="43" fontId="9" fillId="14" borderId="15" xfId="2" applyFont="1" applyFill="1" applyBorder="1"/>
    <xf numFmtId="43" fontId="9" fillId="14" borderId="16" xfId="2" applyFont="1" applyFill="1" applyBorder="1"/>
    <xf numFmtId="0" fontId="9" fillId="14" borderId="35" xfId="0" applyFont="1" applyFill="1" applyBorder="1" applyAlignment="1">
      <alignment horizontal="left" vertical="center"/>
    </xf>
    <xf numFmtId="0" fontId="9" fillId="14" borderId="24" xfId="0" applyFont="1" applyFill="1" applyBorder="1" applyAlignment="1">
      <alignment horizontal="center" vertical="center"/>
    </xf>
    <xf numFmtId="2" fontId="9" fillId="14" borderId="1" xfId="0" applyNumberFormat="1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43" fontId="9" fillId="14" borderId="25" xfId="2" applyFont="1" applyFill="1" applyBorder="1" applyAlignment="1">
      <alignment horizontal="center" vertical="center"/>
    </xf>
    <xf numFmtId="1" fontId="9" fillId="14" borderId="6" xfId="2" applyNumberFormat="1" applyFont="1" applyFill="1" applyBorder="1" applyAlignment="1">
      <alignment horizontal="center" vertical="center"/>
    </xf>
    <xf numFmtId="43" fontId="9" fillId="14" borderId="24" xfId="2" applyFont="1" applyFill="1" applyBorder="1" applyAlignment="1">
      <alignment horizontal="center" vertical="center"/>
    </xf>
    <xf numFmtId="43" fontId="9" fillId="14" borderId="1" xfId="2" applyFont="1" applyFill="1" applyBorder="1"/>
    <xf numFmtId="43" fontId="9" fillId="14" borderId="25" xfId="2" applyFont="1" applyFill="1" applyBorder="1"/>
    <xf numFmtId="0" fontId="9" fillId="14" borderId="34" xfId="0" applyFont="1" applyFill="1" applyBorder="1" applyAlignment="1">
      <alignment horizontal="left" vertical="center" wrapText="1"/>
    </xf>
    <xf numFmtId="2" fontId="9" fillId="14" borderId="5" xfId="0" applyNumberFormat="1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43" fontId="9" fillId="14" borderId="45" xfId="2" applyFont="1" applyFill="1" applyBorder="1" applyAlignment="1">
      <alignment horizontal="center" vertical="center"/>
    </xf>
    <xf numFmtId="1" fontId="9" fillId="14" borderId="56" xfId="2" applyNumberFormat="1" applyFont="1" applyFill="1" applyBorder="1" applyAlignment="1">
      <alignment horizontal="center" vertical="center"/>
    </xf>
    <xf numFmtId="0" fontId="9" fillId="14" borderId="37" xfId="0" applyFont="1" applyFill="1" applyBorder="1" applyAlignment="1">
      <alignment horizontal="left" vertical="center" wrapText="1"/>
    </xf>
    <xf numFmtId="0" fontId="9" fillId="14" borderId="11" xfId="0" applyFont="1" applyFill="1" applyBorder="1" applyAlignment="1">
      <alignment horizontal="center" vertical="center"/>
    </xf>
    <xf numFmtId="2" fontId="9" fillId="14" borderId="27" xfId="0" applyNumberFormat="1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center" vertical="center"/>
    </xf>
    <xf numFmtId="43" fontId="9" fillId="14" borderId="12" xfId="2" applyFont="1" applyFill="1" applyBorder="1" applyAlignment="1">
      <alignment horizontal="center" vertical="center"/>
    </xf>
    <xf numFmtId="1" fontId="9" fillId="14" borderId="55" xfId="2" applyNumberFormat="1" applyFont="1" applyFill="1" applyBorder="1" applyAlignment="1">
      <alignment horizontal="center" vertical="center"/>
    </xf>
    <xf numFmtId="43" fontId="9" fillId="14" borderId="20" xfId="2" applyFont="1" applyFill="1" applyBorder="1"/>
    <xf numFmtId="43" fontId="9" fillId="14" borderId="4" xfId="2" applyFont="1" applyFill="1" applyBorder="1"/>
    <xf numFmtId="43" fontId="9" fillId="14" borderId="4" xfId="2" applyFont="1" applyFill="1" applyBorder="1" applyAlignment="1">
      <alignment horizontal="right" vertical="center"/>
    </xf>
    <xf numFmtId="43" fontId="9" fillId="14" borderId="21" xfId="2" applyFont="1" applyFill="1" applyBorder="1"/>
    <xf numFmtId="0" fontId="9" fillId="14" borderId="38" xfId="0" applyFont="1" applyFill="1" applyBorder="1" applyAlignment="1">
      <alignment horizontal="center" vertical="center"/>
    </xf>
    <xf numFmtId="2" fontId="9" fillId="14" borderId="39" xfId="0" applyNumberFormat="1" applyFont="1" applyFill="1" applyBorder="1" applyAlignment="1">
      <alignment horizontal="center" vertical="center"/>
    </xf>
    <xf numFmtId="0" fontId="9" fillId="14" borderId="39" xfId="0" applyFont="1" applyFill="1" applyBorder="1" applyAlignment="1">
      <alignment horizontal="center" vertical="center"/>
    </xf>
    <xf numFmtId="43" fontId="9" fillId="14" borderId="40" xfId="2" applyFont="1" applyFill="1" applyBorder="1" applyAlignment="1">
      <alignment horizontal="center" vertical="center"/>
    </xf>
    <xf numFmtId="1" fontId="9" fillId="14" borderId="0" xfId="2" applyNumberFormat="1" applyFont="1" applyFill="1" applyBorder="1" applyAlignment="1">
      <alignment horizontal="center" vertical="center"/>
    </xf>
    <xf numFmtId="43" fontId="9" fillId="14" borderId="43" xfId="2" applyFont="1" applyFill="1" applyBorder="1"/>
    <xf numFmtId="43" fontId="9" fillId="14" borderId="41" xfId="2" applyFont="1" applyFill="1" applyBorder="1"/>
    <xf numFmtId="43" fontId="9" fillId="14" borderId="41" xfId="2" applyFont="1" applyFill="1" applyBorder="1" applyAlignment="1">
      <alignment horizontal="right" vertical="center"/>
    </xf>
    <xf numFmtId="43" fontId="9" fillId="14" borderId="44" xfId="2" applyFont="1" applyFill="1" applyBorder="1"/>
    <xf numFmtId="0" fontId="5" fillId="14" borderId="29" xfId="0" applyFont="1" applyFill="1" applyBorder="1" applyAlignment="1">
      <alignment horizontal="left" vertical="center"/>
    </xf>
    <xf numFmtId="43" fontId="5" fillId="14" borderId="40" xfId="2" applyFont="1" applyFill="1" applyBorder="1" applyAlignment="1">
      <alignment horizontal="center" vertical="center"/>
    </xf>
    <xf numFmtId="1" fontId="5" fillId="14" borderId="57" xfId="2" applyNumberFormat="1" applyFont="1" applyFill="1" applyBorder="1" applyAlignment="1">
      <alignment horizontal="center" vertical="center"/>
    </xf>
    <xf numFmtId="43" fontId="5" fillId="14" borderId="30" xfId="0" applyNumberFormat="1" applyFont="1" applyFill="1" applyBorder="1" applyAlignment="1">
      <alignment horizontal="center" vertical="center"/>
    </xf>
    <xf numFmtId="43" fontId="5" fillId="14" borderId="31" xfId="0" applyNumberFormat="1" applyFont="1" applyFill="1" applyBorder="1" applyAlignment="1">
      <alignment horizontal="center" vertical="center"/>
    </xf>
    <xf numFmtId="43" fontId="5" fillId="14" borderId="3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0" fontId="5" fillId="7" borderId="17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1" fontId="5" fillId="7" borderId="0" xfId="0" applyNumberFormat="1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3" fontId="9" fillId="0" borderId="16" xfId="2" applyFont="1" applyBorder="1" applyAlignment="1">
      <alignment horizontal="center" vertical="center"/>
    </xf>
    <xf numFmtId="1" fontId="9" fillId="0" borderId="9" xfId="2" applyNumberFormat="1" applyFont="1" applyBorder="1" applyAlignment="1">
      <alignment horizontal="center" vertical="center"/>
    </xf>
    <xf numFmtId="43" fontId="9" fillId="0" borderId="7" xfId="2" applyFont="1" applyBorder="1" applyAlignment="1">
      <alignment horizontal="center" vertical="center"/>
    </xf>
    <xf numFmtId="43" fontId="9" fillId="0" borderId="15" xfId="2" applyFont="1" applyBorder="1"/>
    <xf numFmtId="43" fontId="9" fillId="0" borderId="16" xfId="2" applyFont="1" applyBorder="1"/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56" xfId="2" applyNumberFormat="1" applyFont="1" applyBorder="1" applyAlignment="1">
      <alignment horizontal="center" vertical="center"/>
    </xf>
    <xf numFmtId="43" fontId="9" fillId="0" borderId="24" xfId="2" applyFont="1" applyBorder="1" applyAlignment="1">
      <alignment horizontal="center" vertical="center"/>
    </xf>
    <xf numFmtId="43" fontId="9" fillId="0" borderId="1" xfId="2" applyFont="1" applyBorder="1"/>
    <xf numFmtId="43" fontId="9" fillId="0" borderId="25" xfId="2" applyFont="1" applyBorder="1"/>
    <xf numFmtId="0" fontId="9" fillId="0" borderId="23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1" fontId="9" fillId="0" borderId="0" xfId="2" applyNumberFormat="1" applyFont="1" applyBorder="1" applyAlignment="1">
      <alignment horizontal="center" vertical="center"/>
    </xf>
    <xf numFmtId="43" fontId="9" fillId="0" borderId="20" xfId="2" applyFont="1" applyBorder="1" applyAlignment="1">
      <alignment horizontal="center" vertical="center"/>
    </xf>
    <xf numFmtId="43" fontId="9" fillId="0" borderId="4" xfId="2" applyFont="1" applyBorder="1"/>
    <xf numFmtId="43" fontId="9" fillId="0" borderId="21" xfId="2" applyFont="1" applyBorder="1"/>
    <xf numFmtId="0" fontId="9" fillId="0" borderId="46" xfId="0" applyFont="1" applyBorder="1" applyAlignment="1">
      <alignment horizontal="left" vertical="center" wrapText="1"/>
    </xf>
    <xf numFmtId="43" fontId="9" fillId="0" borderId="20" xfId="2" applyFont="1" applyBorder="1"/>
    <xf numFmtId="43" fontId="9" fillId="0" borderId="4" xfId="2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43" fontId="9" fillId="19" borderId="11" xfId="2" applyFont="1" applyFill="1" applyBorder="1"/>
    <xf numFmtId="43" fontId="9" fillId="0" borderId="27" xfId="2" applyFont="1" applyBorder="1"/>
    <xf numFmtId="43" fontId="9" fillId="0" borderId="27" xfId="2" applyFont="1" applyBorder="1" applyAlignment="1">
      <alignment horizontal="right" vertical="center"/>
    </xf>
    <xf numFmtId="43" fontId="9" fillId="19" borderId="28" xfId="2" applyFont="1" applyFill="1" applyBorder="1"/>
    <xf numFmtId="0" fontId="5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3" fontId="5" fillId="0" borderId="32" xfId="2" applyFont="1" applyBorder="1" applyAlignment="1">
      <alignment horizontal="center" vertical="center"/>
    </xf>
    <xf numFmtId="1" fontId="5" fillId="0" borderId="54" xfId="2" applyNumberFormat="1" applyFont="1" applyBorder="1" applyAlignment="1">
      <alignment horizontal="center" vertical="center"/>
    </xf>
    <xf numFmtId="43" fontId="5" fillId="0" borderId="30" xfId="0" applyNumberFormat="1" applyFont="1" applyBorder="1" applyAlignment="1">
      <alignment horizontal="center" vertical="center"/>
    </xf>
    <xf numFmtId="43" fontId="5" fillId="0" borderId="31" xfId="0" applyNumberFormat="1" applyFont="1" applyBorder="1" applyAlignment="1">
      <alignment horizontal="center" vertical="center"/>
    </xf>
    <xf numFmtId="43" fontId="5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43" fontId="9" fillId="0" borderId="8" xfId="2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3" fontId="9" fillId="0" borderId="2" xfId="2" applyFont="1" applyBorder="1" applyAlignment="1">
      <alignment horizontal="center" vertical="center"/>
    </xf>
    <xf numFmtId="1" fontId="9" fillId="0" borderId="6" xfId="2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 wrapText="1"/>
    </xf>
    <xf numFmtId="43" fontId="9" fillId="0" borderId="24" xfId="2" applyFont="1" applyBorder="1"/>
    <xf numFmtId="43" fontId="9" fillId="0" borderId="1" xfId="2" applyFont="1" applyBorder="1" applyAlignment="1">
      <alignment horizontal="right" vertical="center"/>
    </xf>
    <xf numFmtId="0" fontId="9" fillId="0" borderId="37" xfId="0" applyFont="1" applyBorder="1" applyAlignment="1">
      <alignment horizontal="left" vertical="center" wrapText="1"/>
    </xf>
    <xf numFmtId="1" fontId="9" fillId="0" borderId="55" xfId="2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3" fontId="5" fillId="0" borderId="40" xfId="2" applyFont="1" applyBorder="1" applyAlignment="1">
      <alignment horizontal="center" vertical="center"/>
    </xf>
    <xf numFmtId="1" fontId="5" fillId="0" borderId="57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3" fontId="5" fillId="0" borderId="0" xfId="2" applyFont="1" applyBorder="1" applyAlignment="1">
      <alignment horizontal="center" vertical="center"/>
    </xf>
    <xf numFmtId="1" fontId="5" fillId="0" borderId="0" xfId="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1" fontId="9" fillId="0" borderId="0" xfId="0" applyNumberFormat="1" applyFont="1" applyFill="1" applyBorder="1"/>
    <xf numFmtId="43" fontId="9" fillId="0" borderId="0" xfId="0" applyNumberFormat="1" applyFont="1" applyFill="1" applyBorder="1"/>
    <xf numFmtId="0" fontId="9" fillId="0" borderId="0" xfId="0" applyFont="1" applyAlignment="1"/>
    <xf numFmtId="1" fontId="9" fillId="0" borderId="0" xfId="0" applyNumberFormat="1" applyFont="1" applyAlignment="1"/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3" fontId="9" fillId="0" borderId="0" xfId="2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43" fontId="9" fillId="0" borderId="0" xfId="2" applyFont="1" applyFill="1" applyBorder="1"/>
    <xf numFmtId="43" fontId="9" fillId="0" borderId="0" xfId="2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3" fontId="5" fillId="0" borderId="0" xfId="2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center" vertical="center"/>
    </xf>
    <xf numFmtId="0" fontId="5" fillId="20" borderId="58" xfId="0" applyFont="1" applyFill="1" applyBorder="1" applyAlignment="1">
      <alignment horizontal="center" vertical="center"/>
    </xf>
    <xf numFmtId="0" fontId="12" fillId="20" borderId="50" xfId="0" applyFont="1" applyFill="1" applyBorder="1" applyAlignment="1">
      <alignment horizontal="center" vertical="center" wrapText="1"/>
    </xf>
    <xf numFmtId="1" fontId="9" fillId="20" borderId="56" xfId="2" applyNumberFormat="1" applyFont="1" applyFill="1" applyBorder="1" applyAlignment="1">
      <alignment horizontal="center" vertical="center"/>
    </xf>
    <xf numFmtId="1" fontId="5" fillId="20" borderId="1" xfId="0" applyNumberFormat="1" applyFont="1" applyFill="1" applyBorder="1" applyAlignment="1">
      <alignment horizontal="center" vertical="center" wrapText="1"/>
    </xf>
    <xf numFmtId="1" fontId="5" fillId="2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10" fontId="2" fillId="13" borderId="1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0" fontId="2" fillId="8" borderId="1" xfId="1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0" fontId="2" fillId="5" borderId="4" xfId="1" applyNumberFormat="1" applyFont="1" applyFill="1" applyBorder="1" applyAlignment="1">
      <alignment horizontal="center" vertical="center" wrapText="1"/>
    </xf>
    <xf numFmtId="10" fontId="2" fillId="5" borderId="5" xfId="1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43" fontId="0" fillId="9" borderId="4" xfId="0" applyNumberFormat="1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10" fontId="2" fillId="10" borderId="1" xfId="1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0" fontId="2" fillId="9" borderId="1" xfId="1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43" fontId="0" fillId="9" borderId="1" xfId="2" applyFont="1" applyFill="1" applyBorder="1" applyAlignment="1">
      <alignment horizontal="center"/>
    </xf>
    <xf numFmtId="43" fontId="0" fillId="9" borderId="1" xfId="0" applyNumberForma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21" borderId="0" xfId="0" applyFont="1" applyFill="1" applyAlignment="1">
      <alignment horizontal="center"/>
    </xf>
    <xf numFmtId="0" fontId="9" fillId="14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14" borderId="33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1" borderId="8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 wrapText="1"/>
    </xf>
    <xf numFmtId="0" fontId="5" fillId="21" borderId="13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/>
    </xf>
    <xf numFmtId="0" fontId="5" fillId="14" borderId="9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21" borderId="33" xfId="0" applyFont="1" applyFill="1" applyBorder="1" applyAlignment="1">
      <alignment horizontal="center" vertical="center" wrapText="1"/>
    </xf>
    <xf numFmtId="0" fontId="8" fillId="21" borderId="9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0" borderId="0" xfId="0" applyFont="1" applyFill="1" applyAlignment="1">
      <alignment horizontal="center"/>
    </xf>
    <xf numFmtId="0" fontId="8" fillId="20" borderId="9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/>
    </xf>
    <xf numFmtId="0" fontId="5" fillId="20" borderId="9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3" fillId="17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18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1" fontId="9" fillId="20" borderId="55" xfId="2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C" sz="1200"/>
              <a:t>ESTRUCTURA DE LA POBLACIÓN DE LA PARROQUIA GUEL POR SEXO Y EDAD</a:t>
            </a:r>
          </a:p>
          <a:p>
            <a:pPr>
              <a:defRPr sz="1200"/>
            </a:pPr>
            <a:r>
              <a:rPr lang="es-EC" sz="1200"/>
              <a:t>CENSO 2010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Hoja1!$L$113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Hoja1!$K$114:$K$134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Hoja1!$L$114:$L$134</c:f>
              <c:numCache>
                <c:formatCode>General</c:formatCode>
                <c:ptCount val="21"/>
                <c:pt idx="0">
                  <c:v>-209</c:v>
                </c:pt>
                <c:pt idx="1">
                  <c:v>-281</c:v>
                </c:pt>
                <c:pt idx="2">
                  <c:v>-287</c:v>
                </c:pt>
                <c:pt idx="3">
                  <c:v>-241</c:v>
                </c:pt>
                <c:pt idx="4">
                  <c:v>-141</c:v>
                </c:pt>
                <c:pt idx="5">
                  <c:v>-116</c:v>
                </c:pt>
                <c:pt idx="6">
                  <c:v>-67</c:v>
                </c:pt>
                <c:pt idx="7">
                  <c:v>-58</c:v>
                </c:pt>
                <c:pt idx="8">
                  <c:v>-52</c:v>
                </c:pt>
                <c:pt idx="9">
                  <c:v>-60</c:v>
                </c:pt>
                <c:pt idx="10">
                  <c:v>-65</c:v>
                </c:pt>
                <c:pt idx="11">
                  <c:v>-62</c:v>
                </c:pt>
                <c:pt idx="12">
                  <c:v>-46</c:v>
                </c:pt>
                <c:pt idx="13">
                  <c:v>-37</c:v>
                </c:pt>
                <c:pt idx="14">
                  <c:v>-41</c:v>
                </c:pt>
                <c:pt idx="15">
                  <c:v>-24</c:v>
                </c:pt>
                <c:pt idx="16">
                  <c:v>-20</c:v>
                </c:pt>
                <c:pt idx="17">
                  <c:v>-13</c:v>
                </c:pt>
                <c:pt idx="18">
                  <c:v>-12</c:v>
                </c:pt>
                <c:pt idx="19">
                  <c:v>-2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Hoja1!$M$113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Hoja1!$K$114:$K$134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Hoja1!$M$114:$M$134</c:f>
              <c:numCache>
                <c:formatCode>General</c:formatCode>
                <c:ptCount val="21"/>
                <c:pt idx="0">
                  <c:v>224</c:v>
                </c:pt>
                <c:pt idx="1">
                  <c:v>275</c:v>
                </c:pt>
                <c:pt idx="2">
                  <c:v>282</c:v>
                </c:pt>
                <c:pt idx="3">
                  <c:v>226</c:v>
                </c:pt>
                <c:pt idx="4">
                  <c:v>174</c:v>
                </c:pt>
                <c:pt idx="5">
                  <c:v>154</c:v>
                </c:pt>
                <c:pt idx="6">
                  <c:v>106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  <c:pt idx="10">
                  <c:v>102</c:v>
                </c:pt>
                <c:pt idx="11">
                  <c:v>72</c:v>
                </c:pt>
                <c:pt idx="12">
                  <c:v>72</c:v>
                </c:pt>
                <c:pt idx="13">
                  <c:v>65</c:v>
                </c:pt>
                <c:pt idx="14">
                  <c:v>58</c:v>
                </c:pt>
                <c:pt idx="15">
                  <c:v>58</c:v>
                </c:pt>
                <c:pt idx="16">
                  <c:v>43</c:v>
                </c:pt>
                <c:pt idx="17">
                  <c:v>13</c:v>
                </c:pt>
                <c:pt idx="18">
                  <c:v>11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1107584"/>
        <c:axId val="101109120"/>
      </c:barChart>
      <c:catAx>
        <c:axId val="101107584"/>
        <c:scaling>
          <c:orientation val="minMax"/>
        </c:scaling>
        <c:delete val="0"/>
        <c:axPos val="l"/>
        <c:majorTickMark val="none"/>
        <c:minorTickMark val="none"/>
        <c:tickLblPos val="low"/>
        <c:crossAx val="101109120"/>
        <c:crossesAt val="0"/>
        <c:auto val="1"/>
        <c:lblAlgn val="ctr"/>
        <c:lblOffset val="100"/>
        <c:noMultiLvlLbl val="0"/>
      </c:catAx>
      <c:valAx>
        <c:axId val="1011091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01107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Nivel de instrucción de la población por grupos</a:t>
            </a:r>
            <a:r>
              <a:rPr lang="es-EC" baseline="0"/>
              <a:t> de edad</a:t>
            </a:r>
            <a:endParaRPr lang="es-EC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Hoja1!$C$230</c:f>
              <c:strCache>
                <c:ptCount val="1"/>
                <c:pt idx="0">
                  <c:v>Ninguno</c:v>
                </c:pt>
              </c:strCache>
            </c:strRef>
          </c:tx>
          <c:invertIfNegative val="0"/>
          <c:cat>
            <c:strRef>
              <c:f>Hoja1!$B$231:$B$251</c:f>
              <c:strCache>
                <c:ptCount val="21"/>
                <c:pt idx="0">
                  <c:v>5 a 9 </c:v>
                </c:pt>
                <c:pt idx="1">
                  <c:v>10 a 14 </c:v>
                </c:pt>
                <c:pt idx="2">
                  <c:v>15 a 19 </c:v>
                </c:pt>
                <c:pt idx="3">
                  <c:v>20 a 24 </c:v>
                </c:pt>
                <c:pt idx="4">
                  <c:v>25 a 29</c:v>
                </c:pt>
                <c:pt idx="5">
                  <c:v>30 a 34</c:v>
                </c:pt>
                <c:pt idx="6">
                  <c:v>35 a 39</c:v>
                </c:pt>
                <c:pt idx="7">
                  <c:v>40 a 44</c:v>
                </c:pt>
                <c:pt idx="8">
                  <c:v>45 a 49</c:v>
                </c:pt>
                <c:pt idx="9">
                  <c:v>50 a 54</c:v>
                </c:pt>
                <c:pt idx="10">
                  <c:v>55 a 59</c:v>
                </c:pt>
                <c:pt idx="11">
                  <c:v>60 a 64</c:v>
                </c:pt>
                <c:pt idx="12">
                  <c:v>65 a 69</c:v>
                </c:pt>
                <c:pt idx="13">
                  <c:v>70 a 74</c:v>
                </c:pt>
                <c:pt idx="14">
                  <c:v>75 a 79</c:v>
                </c:pt>
                <c:pt idx="15">
                  <c:v>80 a 84</c:v>
                </c:pt>
                <c:pt idx="16">
                  <c:v>85 a 89</c:v>
                </c:pt>
                <c:pt idx="17">
                  <c:v>90 a 94</c:v>
                </c:pt>
                <c:pt idx="18">
                  <c:v>95 a 99</c:v>
                </c:pt>
                <c:pt idx="19">
                  <c:v>100 y más</c:v>
                </c:pt>
                <c:pt idx="20">
                  <c:v> Total</c:v>
                </c:pt>
              </c:strCache>
            </c:strRef>
          </c:cat>
          <c:val>
            <c:numRef>
              <c:f>Hoja1!$C$231:$C$251</c:f>
              <c:numCache>
                <c:formatCode>General</c:formatCode>
                <c:ptCount val="21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16</c:v>
                </c:pt>
                <c:pt idx="10">
                  <c:v>9</c:v>
                </c:pt>
                <c:pt idx="11">
                  <c:v>10</c:v>
                </c:pt>
                <c:pt idx="12">
                  <c:v>14</c:v>
                </c:pt>
                <c:pt idx="13">
                  <c:v>20</c:v>
                </c:pt>
                <c:pt idx="14">
                  <c:v>22</c:v>
                </c:pt>
                <c:pt idx="15">
                  <c:v>15</c:v>
                </c:pt>
                <c:pt idx="16">
                  <c:v>10</c:v>
                </c:pt>
                <c:pt idx="17">
                  <c:v>9</c:v>
                </c:pt>
                <c:pt idx="18">
                  <c:v>3</c:v>
                </c:pt>
                <c:pt idx="19">
                  <c:v>0</c:v>
                </c:pt>
                <c:pt idx="20">
                  <c:v>169</c:v>
                </c:pt>
              </c:numCache>
            </c:numRef>
          </c:val>
        </c:ser>
        <c:ser>
          <c:idx val="1"/>
          <c:order val="1"/>
          <c:tx>
            <c:strRef>
              <c:f>Hoja1!$D$230</c:f>
              <c:strCache>
                <c:ptCount val="1"/>
                <c:pt idx="0">
                  <c:v>Centro de Alfabetización/(EBA)</c:v>
                </c:pt>
              </c:strCache>
            </c:strRef>
          </c:tx>
          <c:invertIfNegative val="0"/>
          <c:cat>
            <c:strRef>
              <c:f>Hoja1!$B$231:$B$251</c:f>
              <c:strCache>
                <c:ptCount val="21"/>
                <c:pt idx="0">
                  <c:v>5 a 9 </c:v>
                </c:pt>
                <c:pt idx="1">
                  <c:v>10 a 14 </c:v>
                </c:pt>
                <c:pt idx="2">
                  <c:v>15 a 19 </c:v>
                </c:pt>
                <c:pt idx="3">
                  <c:v>20 a 24 </c:v>
                </c:pt>
                <c:pt idx="4">
                  <c:v>25 a 29</c:v>
                </c:pt>
                <c:pt idx="5">
                  <c:v>30 a 34</c:v>
                </c:pt>
                <c:pt idx="6">
                  <c:v>35 a 39</c:v>
                </c:pt>
                <c:pt idx="7">
                  <c:v>40 a 44</c:v>
                </c:pt>
                <c:pt idx="8">
                  <c:v>45 a 49</c:v>
                </c:pt>
                <c:pt idx="9">
                  <c:v>50 a 54</c:v>
                </c:pt>
                <c:pt idx="10">
                  <c:v>55 a 59</c:v>
                </c:pt>
                <c:pt idx="11">
                  <c:v>60 a 64</c:v>
                </c:pt>
                <c:pt idx="12">
                  <c:v>65 a 69</c:v>
                </c:pt>
                <c:pt idx="13">
                  <c:v>70 a 74</c:v>
                </c:pt>
                <c:pt idx="14">
                  <c:v>75 a 79</c:v>
                </c:pt>
                <c:pt idx="15">
                  <c:v>80 a 84</c:v>
                </c:pt>
                <c:pt idx="16">
                  <c:v>85 a 89</c:v>
                </c:pt>
                <c:pt idx="17">
                  <c:v>90 a 94</c:v>
                </c:pt>
                <c:pt idx="18">
                  <c:v>95 a 99</c:v>
                </c:pt>
                <c:pt idx="19">
                  <c:v>100 y más</c:v>
                </c:pt>
                <c:pt idx="20">
                  <c:v> Total</c:v>
                </c:pt>
              </c:strCache>
            </c:strRef>
          </c:cat>
          <c:val>
            <c:numRef>
              <c:f>Hoja1!$D$231:$D$251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</c:numCache>
            </c:numRef>
          </c:val>
        </c:ser>
        <c:ser>
          <c:idx val="2"/>
          <c:order val="2"/>
          <c:tx>
            <c:strRef>
              <c:f>Hoja1!$E$230</c:f>
              <c:strCache>
                <c:ptCount val="1"/>
                <c:pt idx="0">
                  <c:v>Preescolar</c:v>
                </c:pt>
              </c:strCache>
            </c:strRef>
          </c:tx>
          <c:invertIfNegative val="0"/>
          <c:cat>
            <c:strRef>
              <c:f>Hoja1!$B$231:$B$251</c:f>
              <c:strCache>
                <c:ptCount val="21"/>
                <c:pt idx="0">
                  <c:v>5 a 9 </c:v>
                </c:pt>
                <c:pt idx="1">
                  <c:v>10 a 14 </c:v>
                </c:pt>
                <c:pt idx="2">
                  <c:v>15 a 19 </c:v>
                </c:pt>
                <c:pt idx="3">
                  <c:v>20 a 24 </c:v>
                </c:pt>
                <c:pt idx="4">
                  <c:v>25 a 29</c:v>
                </c:pt>
                <c:pt idx="5">
                  <c:v>30 a 34</c:v>
                </c:pt>
                <c:pt idx="6">
                  <c:v>35 a 39</c:v>
                </c:pt>
                <c:pt idx="7">
                  <c:v>40 a 44</c:v>
                </c:pt>
                <c:pt idx="8">
                  <c:v>45 a 49</c:v>
                </c:pt>
                <c:pt idx="9">
                  <c:v>50 a 54</c:v>
                </c:pt>
                <c:pt idx="10">
                  <c:v>55 a 59</c:v>
                </c:pt>
                <c:pt idx="11">
                  <c:v>60 a 64</c:v>
                </c:pt>
                <c:pt idx="12">
                  <c:v>65 a 69</c:v>
                </c:pt>
                <c:pt idx="13">
                  <c:v>70 a 74</c:v>
                </c:pt>
                <c:pt idx="14">
                  <c:v>75 a 79</c:v>
                </c:pt>
                <c:pt idx="15">
                  <c:v>80 a 84</c:v>
                </c:pt>
                <c:pt idx="16">
                  <c:v>85 a 89</c:v>
                </c:pt>
                <c:pt idx="17">
                  <c:v>90 a 94</c:v>
                </c:pt>
                <c:pt idx="18">
                  <c:v>95 a 99</c:v>
                </c:pt>
                <c:pt idx="19">
                  <c:v>100 y más</c:v>
                </c:pt>
                <c:pt idx="20">
                  <c:v> Total</c:v>
                </c:pt>
              </c:strCache>
            </c:strRef>
          </c:cat>
          <c:val>
            <c:numRef>
              <c:f>Hoja1!$E$231:$E$251</c:f>
              <c:numCache>
                <c:formatCode>General</c:formatCode>
                <c:ptCount val="21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31</c:v>
                </c:pt>
              </c:numCache>
            </c:numRef>
          </c:val>
        </c:ser>
        <c:ser>
          <c:idx val="3"/>
          <c:order val="3"/>
          <c:tx>
            <c:strRef>
              <c:f>Hoja1!$F$230</c:f>
              <c:strCache>
                <c:ptCount val="1"/>
                <c:pt idx="0">
                  <c:v>Primario</c:v>
                </c:pt>
              </c:strCache>
            </c:strRef>
          </c:tx>
          <c:invertIfNegative val="0"/>
          <c:cat>
            <c:strRef>
              <c:f>Hoja1!$B$231:$B$251</c:f>
              <c:strCache>
                <c:ptCount val="21"/>
                <c:pt idx="0">
                  <c:v>5 a 9 </c:v>
                </c:pt>
                <c:pt idx="1">
                  <c:v>10 a 14 </c:v>
                </c:pt>
                <c:pt idx="2">
                  <c:v>15 a 19 </c:v>
                </c:pt>
                <c:pt idx="3">
                  <c:v>20 a 24 </c:v>
                </c:pt>
                <c:pt idx="4">
                  <c:v>25 a 29</c:v>
                </c:pt>
                <c:pt idx="5">
                  <c:v>30 a 34</c:v>
                </c:pt>
                <c:pt idx="6">
                  <c:v>35 a 39</c:v>
                </c:pt>
                <c:pt idx="7">
                  <c:v>40 a 44</c:v>
                </c:pt>
                <c:pt idx="8">
                  <c:v>45 a 49</c:v>
                </c:pt>
                <c:pt idx="9">
                  <c:v>50 a 54</c:v>
                </c:pt>
                <c:pt idx="10">
                  <c:v>55 a 59</c:v>
                </c:pt>
                <c:pt idx="11">
                  <c:v>60 a 64</c:v>
                </c:pt>
                <c:pt idx="12">
                  <c:v>65 a 69</c:v>
                </c:pt>
                <c:pt idx="13">
                  <c:v>70 a 74</c:v>
                </c:pt>
                <c:pt idx="14">
                  <c:v>75 a 79</c:v>
                </c:pt>
                <c:pt idx="15">
                  <c:v>80 a 84</c:v>
                </c:pt>
                <c:pt idx="16">
                  <c:v>85 a 89</c:v>
                </c:pt>
                <c:pt idx="17">
                  <c:v>90 a 94</c:v>
                </c:pt>
                <c:pt idx="18">
                  <c:v>95 a 99</c:v>
                </c:pt>
                <c:pt idx="19">
                  <c:v>100 y más</c:v>
                </c:pt>
                <c:pt idx="20">
                  <c:v> Total</c:v>
                </c:pt>
              </c:strCache>
            </c:strRef>
          </c:cat>
          <c:val>
            <c:numRef>
              <c:f>Hoja1!$F$231:$F$251</c:f>
              <c:numCache>
                <c:formatCode>General</c:formatCode>
                <c:ptCount val="21"/>
                <c:pt idx="0">
                  <c:v>55</c:v>
                </c:pt>
                <c:pt idx="1">
                  <c:v>44</c:v>
                </c:pt>
                <c:pt idx="2">
                  <c:v>120</c:v>
                </c:pt>
                <c:pt idx="3">
                  <c:v>156</c:v>
                </c:pt>
                <c:pt idx="4">
                  <c:v>177</c:v>
                </c:pt>
                <c:pt idx="5">
                  <c:v>130</c:v>
                </c:pt>
                <c:pt idx="6">
                  <c:v>140</c:v>
                </c:pt>
                <c:pt idx="7">
                  <c:v>127</c:v>
                </c:pt>
                <c:pt idx="8">
                  <c:v>141</c:v>
                </c:pt>
                <c:pt idx="9">
                  <c:v>128</c:v>
                </c:pt>
                <c:pt idx="10">
                  <c:v>112</c:v>
                </c:pt>
                <c:pt idx="11">
                  <c:v>102</c:v>
                </c:pt>
                <c:pt idx="12">
                  <c:v>77</c:v>
                </c:pt>
                <c:pt idx="13">
                  <c:v>76</c:v>
                </c:pt>
                <c:pt idx="14">
                  <c:v>56</c:v>
                </c:pt>
                <c:pt idx="15">
                  <c:v>42</c:v>
                </c:pt>
                <c:pt idx="16">
                  <c:v>13</c:v>
                </c:pt>
                <c:pt idx="17">
                  <c:v>14</c:v>
                </c:pt>
                <c:pt idx="18">
                  <c:v>2</c:v>
                </c:pt>
                <c:pt idx="19">
                  <c:v>1</c:v>
                </c:pt>
                <c:pt idx="20">
                  <c:v>1713</c:v>
                </c:pt>
              </c:numCache>
            </c:numRef>
          </c:val>
        </c:ser>
        <c:ser>
          <c:idx val="4"/>
          <c:order val="4"/>
          <c:tx>
            <c:strRef>
              <c:f>Hoja1!$G$230</c:f>
              <c:strCache>
                <c:ptCount val="1"/>
                <c:pt idx="0">
                  <c:v>Secundario</c:v>
                </c:pt>
              </c:strCache>
            </c:strRef>
          </c:tx>
          <c:invertIfNegative val="0"/>
          <c:cat>
            <c:strRef>
              <c:f>Hoja1!$B$231:$B$251</c:f>
              <c:strCache>
                <c:ptCount val="21"/>
                <c:pt idx="0">
                  <c:v>5 a 9 </c:v>
                </c:pt>
                <c:pt idx="1">
                  <c:v>10 a 14 </c:v>
                </c:pt>
                <c:pt idx="2">
                  <c:v>15 a 19 </c:v>
                </c:pt>
                <c:pt idx="3">
                  <c:v>20 a 24 </c:v>
                </c:pt>
                <c:pt idx="4">
                  <c:v>25 a 29</c:v>
                </c:pt>
                <c:pt idx="5">
                  <c:v>30 a 34</c:v>
                </c:pt>
                <c:pt idx="6">
                  <c:v>35 a 39</c:v>
                </c:pt>
                <c:pt idx="7">
                  <c:v>40 a 44</c:v>
                </c:pt>
                <c:pt idx="8">
                  <c:v>45 a 49</c:v>
                </c:pt>
                <c:pt idx="9">
                  <c:v>50 a 54</c:v>
                </c:pt>
                <c:pt idx="10">
                  <c:v>55 a 59</c:v>
                </c:pt>
                <c:pt idx="11">
                  <c:v>60 a 64</c:v>
                </c:pt>
                <c:pt idx="12">
                  <c:v>65 a 69</c:v>
                </c:pt>
                <c:pt idx="13">
                  <c:v>70 a 74</c:v>
                </c:pt>
                <c:pt idx="14">
                  <c:v>75 a 79</c:v>
                </c:pt>
                <c:pt idx="15">
                  <c:v>80 a 84</c:v>
                </c:pt>
                <c:pt idx="16">
                  <c:v>85 a 89</c:v>
                </c:pt>
                <c:pt idx="17">
                  <c:v>90 a 94</c:v>
                </c:pt>
                <c:pt idx="18">
                  <c:v>95 a 99</c:v>
                </c:pt>
                <c:pt idx="19">
                  <c:v>100 y más</c:v>
                </c:pt>
                <c:pt idx="20">
                  <c:v> Total</c:v>
                </c:pt>
              </c:strCache>
            </c:strRef>
          </c:cat>
          <c:val>
            <c:numRef>
              <c:f>Hoja1!$G$231:$G$251</c:f>
              <c:numCache>
                <c:formatCode>General</c:formatCode>
                <c:ptCount val="21"/>
                <c:pt idx="0">
                  <c:v>0</c:v>
                </c:pt>
                <c:pt idx="1">
                  <c:v>26</c:v>
                </c:pt>
                <c:pt idx="2">
                  <c:v>63</c:v>
                </c:pt>
                <c:pt idx="3">
                  <c:v>44</c:v>
                </c:pt>
                <c:pt idx="4">
                  <c:v>38</c:v>
                </c:pt>
                <c:pt idx="5">
                  <c:v>18</c:v>
                </c:pt>
                <c:pt idx="6">
                  <c:v>6</c:v>
                </c:pt>
                <c:pt idx="7">
                  <c:v>13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229</c:v>
                </c:pt>
              </c:numCache>
            </c:numRef>
          </c:val>
        </c:ser>
        <c:ser>
          <c:idx val="5"/>
          <c:order val="5"/>
          <c:tx>
            <c:strRef>
              <c:f>Hoja1!$H$230</c:f>
              <c:strCache>
                <c:ptCount val="1"/>
                <c:pt idx="0">
                  <c:v>Educación Básica</c:v>
                </c:pt>
              </c:strCache>
            </c:strRef>
          </c:tx>
          <c:invertIfNegative val="0"/>
          <c:cat>
            <c:strRef>
              <c:f>Hoja1!$B$231:$B$251</c:f>
              <c:strCache>
                <c:ptCount val="21"/>
                <c:pt idx="0">
                  <c:v>5 a 9 </c:v>
                </c:pt>
                <c:pt idx="1">
                  <c:v>10 a 14 </c:v>
                </c:pt>
                <c:pt idx="2">
                  <c:v>15 a 19 </c:v>
                </c:pt>
                <c:pt idx="3">
                  <c:v>20 a 24 </c:v>
                </c:pt>
                <c:pt idx="4">
                  <c:v>25 a 29</c:v>
                </c:pt>
                <c:pt idx="5">
                  <c:v>30 a 34</c:v>
                </c:pt>
                <c:pt idx="6">
                  <c:v>35 a 39</c:v>
                </c:pt>
                <c:pt idx="7">
                  <c:v>40 a 44</c:v>
                </c:pt>
                <c:pt idx="8">
                  <c:v>45 a 49</c:v>
                </c:pt>
                <c:pt idx="9">
                  <c:v>50 a 54</c:v>
                </c:pt>
                <c:pt idx="10">
                  <c:v>55 a 59</c:v>
                </c:pt>
                <c:pt idx="11">
                  <c:v>60 a 64</c:v>
                </c:pt>
                <c:pt idx="12">
                  <c:v>65 a 69</c:v>
                </c:pt>
                <c:pt idx="13">
                  <c:v>70 a 74</c:v>
                </c:pt>
                <c:pt idx="14">
                  <c:v>75 a 79</c:v>
                </c:pt>
                <c:pt idx="15">
                  <c:v>80 a 84</c:v>
                </c:pt>
                <c:pt idx="16">
                  <c:v>85 a 89</c:v>
                </c:pt>
                <c:pt idx="17">
                  <c:v>90 a 94</c:v>
                </c:pt>
                <c:pt idx="18">
                  <c:v>95 a 99</c:v>
                </c:pt>
                <c:pt idx="19">
                  <c:v>100 y más</c:v>
                </c:pt>
                <c:pt idx="20">
                  <c:v> Total</c:v>
                </c:pt>
              </c:strCache>
            </c:strRef>
          </c:cat>
          <c:val>
            <c:numRef>
              <c:f>Hoja1!$H$231:$H$251</c:f>
              <c:numCache>
                <c:formatCode>General</c:formatCode>
                <c:ptCount val="21"/>
                <c:pt idx="0">
                  <c:v>464</c:v>
                </c:pt>
                <c:pt idx="1">
                  <c:v>497</c:v>
                </c:pt>
                <c:pt idx="2">
                  <c:v>150</c:v>
                </c:pt>
                <c:pt idx="3">
                  <c:v>43</c:v>
                </c:pt>
                <c:pt idx="4">
                  <c:v>11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1184</c:v>
                </c:pt>
              </c:numCache>
            </c:numRef>
          </c:val>
        </c:ser>
        <c:ser>
          <c:idx val="6"/>
          <c:order val="6"/>
          <c:tx>
            <c:strRef>
              <c:f>Hoja1!$I$230</c:f>
              <c:strCache>
                <c:ptCount val="1"/>
                <c:pt idx="0">
                  <c:v>Bachillerato - Educación Media</c:v>
                </c:pt>
              </c:strCache>
            </c:strRef>
          </c:tx>
          <c:invertIfNegative val="0"/>
          <c:cat>
            <c:strRef>
              <c:f>Hoja1!$B$231:$B$251</c:f>
              <c:strCache>
                <c:ptCount val="21"/>
                <c:pt idx="0">
                  <c:v>5 a 9 </c:v>
                </c:pt>
                <c:pt idx="1">
                  <c:v>10 a 14 </c:v>
                </c:pt>
                <c:pt idx="2">
                  <c:v>15 a 19 </c:v>
                </c:pt>
                <c:pt idx="3">
                  <c:v>20 a 24 </c:v>
                </c:pt>
                <c:pt idx="4">
                  <c:v>25 a 29</c:v>
                </c:pt>
                <c:pt idx="5">
                  <c:v>30 a 34</c:v>
                </c:pt>
                <c:pt idx="6">
                  <c:v>35 a 39</c:v>
                </c:pt>
                <c:pt idx="7">
                  <c:v>40 a 44</c:v>
                </c:pt>
                <c:pt idx="8">
                  <c:v>45 a 49</c:v>
                </c:pt>
                <c:pt idx="9">
                  <c:v>50 a 54</c:v>
                </c:pt>
                <c:pt idx="10">
                  <c:v>55 a 59</c:v>
                </c:pt>
                <c:pt idx="11">
                  <c:v>60 a 64</c:v>
                </c:pt>
                <c:pt idx="12">
                  <c:v>65 a 69</c:v>
                </c:pt>
                <c:pt idx="13">
                  <c:v>70 a 74</c:v>
                </c:pt>
                <c:pt idx="14">
                  <c:v>75 a 79</c:v>
                </c:pt>
                <c:pt idx="15">
                  <c:v>80 a 84</c:v>
                </c:pt>
                <c:pt idx="16">
                  <c:v>85 a 89</c:v>
                </c:pt>
                <c:pt idx="17">
                  <c:v>90 a 94</c:v>
                </c:pt>
                <c:pt idx="18">
                  <c:v>95 a 99</c:v>
                </c:pt>
                <c:pt idx="19">
                  <c:v>100 y más</c:v>
                </c:pt>
                <c:pt idx="20">
                  <c:v> Total</c:v>
                </c:pt>
              </c:strCache>
            </c:strRef>
          </c:cat>
          <c:val>
            <c:numRef>
              <c:f>Hoja1!$I$231:$I$251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112</c:v>
                </c:pt>
                <c:pt idx="3">
                  <c:v>38</c:v>
                </c:pt>
                <c:pt idx="4">
                  <c:v>12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174</c:v>
                </c:pt>
              </c:numCache>
            </c:numRef>
          </c:val>
        </c:ser>
        <c:ser>
          <c:idx val="7"/>
          <c:order val="7"/>
          <c:tx>
            <c:strRef>
              <c:f>Hoja1!$J$230</c:f>
              <c:strCache>
                <c:ptCount val="1"/>
                <c:pt idx="0">
                  <c:v>Ciclo Postbachillerato</c:v>
                </c:pt>
              </c:strCache>
            </c:strRef>
          </c:tx>
          <c:invertIfNegative val="0"/>
          <c:cat>
            <c:strRef>
              <c:f>Hoja1!$B$231:$B$251</c:f>
              <c:strCache>
                <c:ptCount val="21"/>
                <c:pt idx="0">
                  <c:v>5 a 9 </c:v>
                </c:pt>
                <c:pt idx="1">
                  <c:v>10 a 14 </c:v>
                </c:pt>
                <c:pt idx="2">
                  <c:v>15 a 19 </c:v>
                </c:pt>
                <c:pt idx="3">
                  <c:v>20 a 24 </c:v>
                </c:pt>
                <c:pt idx="4">
                  <c:v>25 a 29</c:v>
                </c:pt>
                <c:pt idx="5">
                  <c:v>30 a 34</c:v>
                </c:pt>
                <c:pt idx="6">
                  <c:v>35 a 39</c:v>
                </c:pt>
                <c:pt idx="7">
                  <c:v>40 a 44</c:v>
                </c:pt>
                <c:pt idx="8">
                  <c:v>45 a 49</c:v>
                </c:pt>
                <c:pt idx="9">
                  <c:v>50 a 54</c:v>
                </c:pt>
                <c:pt idx="10">
                  <c:v>55 a 59</c:v>
                </c:pt>
                <c:pt idx="11">
                  <c:v>60 a 64</c:v>
                </c:pt>
                <c:pt idx="12">
                  <c:v>65 a 69</c:v>
                </c:pt>
                <c:pt idx="13">
                  <c:v>70 a 74</c:v>
                </c:pt>
                <c:pt idx="14">
                  <c:v>75 a 79</c:v>
                </c:pt>
                <c:pt idx="15">
                  <c:v>80 a 84</c:v>
                </c:pt>
                <c:pt idx="16">
                  <c:v>85 a 89</c:v>
                </c:pt>
                <c:pt idx="17">
                  <c:v>90 a 94</c:v>
                </c:pt>
                <c:pt idx="18">
                  <c:v>95 a 99</c:v>
                </c:pt>
                <c:pt idx="19">
                  <c:v>100 y más</c:v>
                </c:pt>
                <c:pt idx="20">
                  <c:v> Total</c:v>
                </c:pt>
              </c:strCache>
            </c:strRef>
          </c:cat>
          <c:val>
            <c:numRef>
              <c:f>Hoja1!$J$231:$J$251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</c:numCache>
            </c:numRef>
          </c:val>
        </c:ser>
        <c:ser>
          <c:idx val="8"/>
          <c:order val="8"/>
          <c:tx>
            <c:strRef>
              <c:f>Hoja1!$K$230</c:f>
              <c:strCache>
                <c:ptCount val="1"/>
                <c:pt idx="0">
                  <c:v>Superior</c:v>
                </c:pt>
              </c:strCache>
            </c:strRef>
          </c:tx>
          <c:invertIfNegative val="0"/>
          <c:cat>
            <c:strRef>
              <c:f>Hoja1!$B$231:$B$251</c:f>
              <c:strCache>
                <c:ptCount val="21"/>
                <c:pt idx="0">
                  <c:v>5 a 9 </c:v>
                </c:pt>
                <c:pt idx="1">
                  <c:v>10 a 14 </c:v>
                </c:pt>
                <c:pt idx="2">
                  <c:v>15 a 19 </c:v>
                </c:pt>
                <c:pt idx="3">
                  <c:v>20 a 24 </c:v>
                </c:pt>
                <c:pt idx="4">
                  <c:v>25 a 29</c:v>
                </c:pt>
                <c:pt idx="5">
                  <c:v>30 a 34</c:v>
                </c:pt>
                <c:pt idx="6">
                  <c:v>35 a 39</c:v>
                </c:pt>
                <c:pt idx="7">
                  <c:v>40 a 44</c:v>
                </c:pt>
                <c:pt idx="8">
                  <c:v>45 a 49</c:v>
                </c:pt>
                <c:pt idx="9">
                  <c:v>50 a 54</c:v>
                </c:pt>
                <c:pt idx="10">
                  <c:v>55 a 59</c:v>
                </c:pt>
                <c:pt idx="11">
                  <c:v>60 a 64</c:v>
                </c:pt>
                <c:pt idx="12">
                  <c:v>65 a 69</c:v>
                </c:pt>
                <c:pt idx="13">
                  <c:v>70 a 74</c:v>
                </c:pt>
                <c:pt idx="14">
                  <c:v>75 a 79</c:v>
                </c:pt>
                <c:pt idx="15">
                  <c:v>80 a 84</c:v>
                </c:pt>
                <c:pt idx="16">
                  <c:v>85 a 89</c:v>
                </c:pt>
                <c:pt idx="17">
                  <c:v>90 a 94</c:v>
                </c:pt>
                <c:pt idx="18">
                  <c:v>95 a 99</c:v>
                </c:pt>
                <c:pt idx="19">
                  <c:v>100 y más</c:v>
                </c:pt>
                <c:pt idx="20">
                  <c:v> Total</c:v>
                </c:pt>
              </c:strCache>
            </c:strRef>
          </c:cat>
          <c:val>
            <c:numRef>
              <c:f>Hoja1!$K$231:$K$251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60</c:v>
                </c:pt>
              </c:numCache>
            </c:numRef>
          </c:val>
        </c:ser>
        <c:ser>
          <c:idx val="9"/>
          <c:order val="9"/>
          <c:tx>
            <c:strRef>
              <c:f>Hoja1!$L$230</c:f>
              <c:strCache>
                <c:ptCount val="1"/>
                <c:pt idx="0">
                  <c:v>Postgrado</c:v>
                </c:pt>
              </c:strCache>
            </c:strRef>
          </c:tx>
          <c:invertIfNegative val="0"/>
          <c:cat>
            <c:strRef>
              <c:f>Hoja1!$B$231:$B$251</c:f>
              <c:strCache>
                <c:ptCount val="21"/>
                <c:pt idx="0">
                  <c:v>5 a 9 </c:v>
                </c:pt>
                <c:pt idx="1">
                  <c:v>10 a 14 </c:v>
                </c:pt>
                <c:pt idx="2">
                  <c:v>15 a 19 </c:v>
                </c:pt>
                <c:pt idx="3">
                  <c:v>20 a 24 </c:v>
                </c:pt>
                <c:pt idx="4">
                  <c:v>25 a 29</c:v>
                </c:pt>
                <c:pt idx="5">
                  <c:v>30 a 34</c:v>
                </c:pt>
                <c:pt idx="6">
                  <c:v>35 a 39</c:v>
                </c:pt>
                <c:pt idx="7">
                  <c:v>40 a 44</c:v>
                </c:pt>
                <c:pt idx="8">
                  <c:v>45 a 49</c:v>
                </c:pt>
                <c:pt idx="9">
                  <c:v>50 a 54</c:v>
                </c:pt>
                <c:pt idx="10">
                  <c:v>55 a 59</c:v>
                </c:pt>
                <c:pt idx="11">
                  <c:v>60 a 64</c:v>
                </c:pt>
                <c:pt idx="12">
                  <c:v>65 a 69</c:v>
                </c:pt>
                <c:pt idx="13">
                  <c:v>70 a 74</c:v>
                </c:pt>
                <c:pt idx="14">
                  <c:v>75 a 79</c:v>
                </c:pt>
                <c:pt idx="15">
                  <c:v>80 a 84</c:v>
                </c:pt>
                <c:pt idx="16">
                  <c:v>85 a 89</c:v>
                </c:pt>
                <c:pt idx="17">
                  <c:v>90 a 94</c:v>
                </c:pt>
                <c:pt idx="18">
                  <c:v>95 a 99</c:v>
                </c:pt>
                <c:pt idx="19">
                  <c:v>100 y más</c:v>
                </c:pt>
                <c:pt idx="20">
                  <c:v> Total</c:v>
                </c:pt>
              </c:strCache>
            </c:strRef>
          </c:cat>
          <c:val>
            <c:numRef>
              <c:f>Hoja1!$L$231:$L$251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</c:ser>
        <c:ser>
          <c:idx val="10"/>
          <c:order val="10"/>
          <c:tx>
            <c:strRef>
              <c:f>Hoja1!$M$230</c:f>
              <c:strCache>
                <c:ptCount val="1"/>
                <c:pt idx="0">
                  <c:v>Se ignora</c:v>
                </c:pt>
              </c:strCache>
            </c:strRef>
          </c:tx>
          <c:invertIfNegative val="0"/>
          <c:cat>
            <c:strRef>
              <c:f>Hoja1!$B$231:$B$251</c:f>
              <c:strCache>
                <c:ptCount val="21"/>
                <c:pt idx="0">
                  <c:v>5 a 9 </c:v>
                </c:pt>
                <c:pt idx="1">
                  <c:v>10 a 14 </c:v>
                </c:pt>
                <c:pt idx="2">
                  <c:v>15 a 19 </c:v>
                </c:pt>
                <c:pt idx="3">
                  <c:v>20 a 24 </c:v>
                </c:pt>
                <c:pt idx="4">
                  <c:v>25 a 29</c:v>
                </c:pt>
                <c:pt idx="5">
                  <c:v>30 a 34</c:v>
                </c:pt>
                <c:pt idx="6">
                  <c:v>35 a 39</c:v>
                </c:pt>
                <c:pt idx="7">
                  <c:v>40 a 44</c:v>
                </c:pt>
                <c:pt idx="8">
                  <c:v>45 a 49</c:v>
                </c:pt>
                <c:pt idx="9">
                  <c:v>50 a 54</c:v>
                </c:pt>
                <c:pt idx="10">
                  <c:v>55 a 59</c:v>
                </c:pt>
                <c:pt idx="11">
                  <c:v>60 a 64</c:v>
                </c:pt>
                <c:pt idx="12">
                  <c:v>65 a 69</c:v>
                </c:pt>
                <c:pt idx="13">
                  <c:v>70 a 74</c:v>
                </c:pt>
                <c:pt idx="14">
                  <c:v>75 a 79</c:v>
                </c:pt>
                <c:pt idx="15">
                  <c:v>80 a 84</c:v>
                </c:pt>
                <c:pt idx="16">
                  <c:v>85 a 89</c:v>
                </c:pt>
                <c:pt idx="17">
                  <c:v>90 a 94</c:v>
                </c:pt>
                <c:pt idx="18">
                  <c:v>95 a 99</c:v>
                </c:pt>
                <c:pt idx="19">
                  <c:v>100 y más</c:v>
                </c:pt>
                <c:pt idx="20">
                  <c:v> Total</c:v>
                </c:pt>
              </c:strCache>
            </c:strRef>
          </c:cat>
          <c:val>
            <c:numRef>
              <c:f>Hoja1!$M$231:$M$251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14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00596736"/>
        <c:axId val="101462784"/>
      </c:barChart>
      <c:catAx>
        <c:axId val="100596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462784"/>
        <c:crosses val="autoZero"/>
        <c:auto val="1"/>
        <c:lblAlgn val="ctr"/>
        <c:lblOffset val="100"/>
        <c:noMultiLvlLbl val="0"/>
      </c:catAx>
      <c:valAx>
        <c:axId val="101462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Poblaciòn</a:t>
                </a:r>
              </a:p>
            </c:rich>
          </c:tx>
          <c:layout>
            <c:manualLayout>
              <c:xMode val="edge"/>
              <c:yMode val="edge"/>
              <c:x val="0.13487473868967587"/>
              <c:y val="0.249498323062834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05967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/>
            </a:pPr>
            <a:endParaRPr lang="es-EC"/>
          </a:p>
        </c:txPr>
      </c:dTable>
    </c:plotArea>
    <c:plotVisOnly val="1"/>
    <c:dispBlanksAs val="gap"/>
    <c:showDLblsOverMax val="0"/>
  </c:chart>
  <c:txPr>
    <a:bodyPr/>
    <a:lstStyle/>
    <a:p>
      <a:pPr>
        <a:defRPr sz="800"/>
      </a:pPr>
      <a:endParaRPr lang="es-EC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Discapacidad permanente de la población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Hoja1!$C$285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cat>
            <c:strRef>
              <c:f>Hoja1!$B$286:$B$308</c:f>
              <c:strCache>
                <c:ptCount val="23"/>
                <c:pt idx="0">
                  <c:v> Menor de 1 </c:v>
                </c:pt>
                <c:pt idx="1">
                  <c:v>1 a 4 </c:v>
                </c:pt>
                <c:pt idx="2">
                  <c:v>5 a 9 </c:v>
                </c:pt>
                <c:pt idx="3">
                  <c:v>10 a 14 </c:v>
                </c:pt>
                <c:pt idx="4">
                  <c:v>15 a 19 </c:v>
                </c:pt>
                <c:pt idx="5">
                  <c:v>20 a 24 </c:v>
                </c:pt>
                <c:pt idx="6">
                  <c:v>25 a 29</c:v>
                </c:pt>
                <c:pt idx="7">
                  <c:v>30 a 34</c:v>
                </c:pt>
                <c:pt idx="8">
                  <c:v>35 a 39</c:v>
                </c:pt>
                <c:pt idx="9">
                  <c:v>40 a 44</c:v>
                </c:pt>
                <c:pt idx="10">
                  <c:v>45 a 49</c:v>
                </c:pt>
                <c:pt idx="11">
                  <c:v>50 a 54</c:v>
                </c:pt>
                <c:pt idx="12">
                  <c:v>55 a 59</c:v>
                </c:pt>
                <c:pt idx="13">
                  <c:v>60 a 64</c:v>
                </c:pt>
                <c:pt idx="14">
                  <c:v>65 a 69</c:v>
                </c:pt>
                <c:pt idx="15">
                  <c:v>70 a 74</c:v>
                </c:pt>
                <c:pt idx="16">
                  <c:v>75 a 79</c:v>
                </c:pt>
                <c:pt idx="17">
                  <c:v>80 a 84</c:v>
                </c:pt>
                <c:pt idx="18">
                  <c:v>85 a 89</c:v>
                </c:pt>
                <c:pt idx="19">
                  <c:v>90 a 94</c:v>
                </c:pt>
                <c:pt idx="20">
                  <c:v>95 a 99</c:v>
                </c:pt>
                <c:pt idx="21">
                  <c:v>100 y más</c:v>
                </c:pt>
                <c:pt idx="22">
                  <c:v> Total</c:v>
                </c:pt>
              </c:strCache>
            </c:strRef>
          </c:cat>
          <c:val>
            <c:numRef>
              <c:f>Hoja1!$C$286:$C$308</c:f>
              <c:numCache>
                <c:formatCode>General</c:formatCode>
                <c:ptCount val="23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24</c:v>
                </c:pt>
                <c:pt idx="4">
                  <c:v>25</c:v>
                </c:pt>
                <c:pt idx="5">
                  <c:v>8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12</c:v>
                </c:pt>
                <c:pt idx="10">
                  <c:v>17</c:v>
                </c:pt>
                <c:pt idx="11">
                  <c:v>22</c:v>
                </c:pt>
                <c:pt idx="12">
                  <c:v>20</c:v>
                </c:pt>
                <c:pt idx="13">
                  <c:v>13</c:v>
                </c:pt>
                <c:pt idx="14">
                  <c:v>18</c:v>
                </c:pt>
                <c:pt idx="15">
                  <c:v>20</c:v>
                </c:pt>
                <c:pt idx="16">
                  <c:v>28</c:v>
                </c:pt>
                <c:pt idx="17">
                  <c:v>22</c:v>
                </c:pt>
                <c:pt idx="18">
                  <c:v>8</c:v>
                </c:pt>
                <c:pt idx="19">
                  <c:v>9</c:v>
                </c:pt>
                <c:pt idx="20">
                  <c:v>5</c:v>
                </c:pt>
                <c:pt idx="21">
                  <c:v>0</c:v>
                </c:pt>
                <c:pt idx="22">
                  <c:v>307</c:v>
                </c:pt>
              </c:numCache>
            </c:numRef>
          </c:val>
        </c:ser>
        <c:ser>
          <c:idx val="1"/>
          <c:order val="1"/>
          <c:tx>
            <c:strRef>
              <c:f>Hoja1!$D$285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Hoja1!$B$286:$B$308</c:f>
              <c:strCache>
                <c:ptCount val="23"/>
                <c:pt idx="0">
                  <c:v> Menor de 1 </c:v>
                </c:pt>
                <c:pt idx="1">
                  <c:v>1 a 4 </c:v>
                </c:pt>
                <c:pt idx="2">
                  <c:v>5 a 9 </c:v>
                </c:pt>
                <c:pt idx="3">
                  <c:v>10 a 14 </c:v>
                </c:pt>
                <c:pt idx="4">
                  <c:v>15 a 19 </c:v>
                </c:pt>
                <c:pt idx="5">
                  <c:v>20 a 24 </c:v>
                </c:pt>
                <c:pt idx="6">
                  <c:v>25 a 29</c:v>
                </c:pt>
                <c:pt idx="7">
                  <c:v>30 a 34</c:v>
                </c:pt>
                <c:pt idx="8">
                  <c:v>35 a 39</c:v>
                </c:pt>
                <c:pt idx="9">
                  <c:v>40 a 44</c:v>
                </c:pt>
                <c:pt idx="10">
                  <c:v>45 a 49</c:v>
                </c:pt>
                <c:pt idx="11">
                  <c:v>50 a 54</c:v>
                </c:pt>
                <c:pt idx="12">
                  <c:v>55 a 59</c:v>
                </c:pt>
                <c:pt idx="13">
                  <c:v>60 a 64</c:v>
                </c:pt>
                <c:pt idx="14">
                  <c:v>65 a 69</c:v>
                </c:pt>
                <c:pt idx="15">
                  <c:v>70 a 74</c:v>
                </c:pt>
                <c:pt idx="16">
                  <c:v>75 a 79</c:v>
                </c:pt>
                <c:pt idx="17">
                  <c:v>80 a 84</c:v>
                </c:pt>
                <c:pt idx="18">
                  <c:v>85 a 89</c:v>
                </c:pt>
                <c:pt idx="19">
                  <c:v>90 a 94</c:v>
                </c:pt>
                <c:pt idx="20">
                  <c:v>95 a 99</c:v>
                </c:pt>
                <c:pt idx="21">
                  <c:v>100 y más</c:v>
                </c:pt>
                <c:pt idx="22">
                  <c:v> Total</c:v>
                </c:pt>
              </c:strCache>
            </c:strRef>
          </c:cat>
          <c:val>
            <c:numRef>
              <c:f>Hoja1!$D$286:$D$308</c:f>
              <c:numCache>
                <c:formatCode>General</c:formatCode>
                <c:ptCount val="23"/>
                <c:pt idx="0">
                  <c:v>71</c:v>
                </c:pt>
                <c:pt idx="1">
                  <c:v>323</c:v>
                </c:pt>
                <c:pt idx="2">
                  <c:v>504</c:v>
                </c:pt>
                <c:pt idx="3">
                  <c:v>513</c:v>
                </c:pt>
                <c:pt idx="4">
                  <c:v>415</c:v>
                </c:pt>
                <c:pt idx="5">
                  <c:v>290</c:v>
                </c:pt>
                <c:pt idx="6">
                  <c:v>226</c:v>
                </c:pt>
                <c:pt idx="7">
                  <c:v>140</c:v>
                </c:pt>
                <c:pt idx="8">
                  <c:v>139</c:v>
                </c:pt>
                <c:pt idx="9">
                  <c:v>131</c:v>
                </c:pt>
                <c:pt idx="10">
                  <c:v>132</c:v>
                </c:pt>
                <c:pt idx="11">
                  <c:v>124</c:v>
                </c:pt>
                <c:pt idx="12">
                  <c:v>92</c:v>
                </c:pt>
                <c:pt idx="13">
                  <c:v>93</c:v>
                </c:pt>
                <c:pt idx="14">
                  <c:v>69</c:v>
                </c:pt>
                <c:pt idx="15">
                  <c:v>61</c:v>
                </c:pt>
                <c:pt idx="16">
                  <c:v>48</c:v>
                </c:pt>
                <c:pt idx="17">
                  <c:v>30</c:v>
                </c:pt>
                <c:pt idx="18">
                  <c:v>14</c:v>
                </c:pt>
                <c:pt idx="19">
                  <c:v>11</c:v>
                </c:pt>
                <c:pt idx="20">
                  <c:v>1</c:v>
                </c:pt>
                <c:pt idx="21">
                  <c:v>1</c:v>
                </c:pt>
                <c:pt idx="22">
                  <c:v>3428</c:v>
                </c:pt>
              </c:numCache>
            </c:numRef>
          </c:val>
        </c:ser>
        <c:ser>
          <c:idx val="2"/>
          <c:order val="2"/>
          <c:tx>
            <c:strRef>
              <c:f>Hoja1!$E$285</c:f>
              <c:strCache>
                <c:ptCount val="1"/>
                <c:pt idx="0">
                  <c:v>No responde</c:v>
                </c:pt>
              </c:strCache>
            </c:strRef>
          </c:tx>
          <c:invertIfNegative val="0"/>
          <c:cat>
            <c:strRef>
              <c:f>Hoja1!$B$286:$B$308</c:f>
              <c:strCache>
                <c:ptCount val="23"/>
                <c:pt idx="0">
                  <c:v> Menor de 1 </c:v>
                </c:pt>
                <c:pt idx="1">
                  <c:v>1 a 4 </c:v>
                </c:pt>
                <c:pt idx="2">
                  <c:v>5 a 9 </c:v>
                </c:pt>
                <c:pt idx="3">
                  <c:v>10 a 14 </c:v>
                </c:pt>
                <c:pt idx="4">
                  <c:v>15 a 19 </c:v>
                </c:pt>
                <c:pt idx="5">
                  <c:v>20 a 24 </c:v>
                </c:pt>
                <c:pt idx="6">
                  <c:v>25 a 29</c:v>
                </c:pt>
                <c:pt idx="7">
                  <c:v>30 a 34</c:v>
                </c:pt>
                <c:pt idx="8">
                  <c:v>35 a 39</c:v>
                </c:pt>
                <c:pt idx="9">
                  <c:v>40 a 44</c:v>
                </c:pt>
                <c:pt idx="10">
                  <c:v>45 a 49</c:v>
                </c:pt>
                <c:pt idx="11">
                  <c:v>50 a 54</c:v>
                </c:pt>
                <c:pt idx="12">
                  <c:v>55 a 59</c:v>
                </c:pt>
                <c:pt idx="13">
                  <c:v>60 a 64</c:v>
                </c:pt>
                <c:pt idx="14">
                  <c:v>65 a 69</c:v>
                </c:pt>
                <c:pt idx="15">
                  <c:v>70 a 74</c:v>
                </c:pt>
                <c:pt idx="16">
                  <c:v>75 a 79</c:v>
                </c:pt>
                <c:pt idx="17">
                  <c:v>80 a 84</c:v>
                </c:pt>
                <c:pt idx="18">
                  <c:v>85 a 89</c:v>
                </c:pt>
                <c:pt idx="19">
                  <c:v>90 a 94</c:v>
                </c:pt>
                <c:pt idx="20">
                  <c:v>95 a 99</c:v>
                </c:pt>
                <c:pt idx="21">
                  <c:v>100 y más</c:v>
                </c:pt>
                <c:pt idx="22">
                  <c:v> Total</c:v>
                </c:pt>
              </c:strCache>
            </c:strRef>
          </c:cat>
          <c:val>
            <c:numRef>
              <c:f>Hoja1!$E$286:$E$308</c:f>
              <c:numCache>
                <c:formatCode>General</c:formatCode>
                <c:ptCount val="23"/>
                <c:pt idx="0">
                  <c:v>3</c:v>
                </c:pt>
                <c:pt idx="1">
                  <c:v>29</c:v>
                </c:pt>
                <c:pt idx="2">
                  <c:v>33</c:v>
                </c:pt>
                <c:pt idx="3">
                  <c:v>32</c:v>
                </c:pt>
                <c:pt idx="4">
                  <c:v>27</c:v>
                </c:pt>
                <c:pt idx="5">
                  <c:v>17</c:v>
                </c:pt>
                <c:pt idx="6">
                  <c:v>33</c:v>
                </c:pt>
                <c:pt idx="7">
                  <c:v>20</c:v>
                </c:pt>
                <c:pt idx="8">
                  <c:v>21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12</c:v>
                </c:pt>
                <c:pt idx="14">
                  <c:v>15</c:v>
                </c:pt>
                <c:pt idx="15">
                  <c:v>18</c:v>
                </c:pt>
                <c:pt idx="16">
                  <c:v>6</c:v>
                </c:pt>
                <c:pt idx="17">
                  <c:v>11</c:v>
                </c:pt>
                <c:pt idx="18">
                  <c:v>4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01491456"/>
        <c:axId val="101492992"/>
      </c:barChart>
      <c:catAx>
        <c:axId val="101491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492992"/>
        <c:crosses val="autoZero"/>
        <c:auto val="1"/>
        <c:lblAlgn val="ctr"/>
        <c:lblOffset val="100"/>
        <c:noMultiLvlLbl val="0"/>
      </c:catAx>
      <c:valAx>
        <c:axId val="101492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14914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/>
      </a:pPr>
      <a:endParaRPr lang="es-EC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Migración de la población</a:t>
            </a:r>
            <a:r>
              <a:rPr lang="es-EC" baseline="0"/>
              <a:t> por edades a partir del año 2001</a:t>
            </a:r>
            <a:endParaRPr lang="es-EC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Hoja1!$C$318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Hoja1!$B$319:$B$348</c:f>
              <c:strCache>
                <c:ptCount val="30"/>
                <c:pt idx="0">
                  <c:v>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45</c:v>
                </c:pt>
                <c:pt idx="28">
                  <c:v>50</c:v>
                </c:pt>
                <c:pt idx="29">
                  <c:v> Total</c:v>
                </c:pt>
              </c:strCache>
            </c:strRef>
          </c:cat>
          <c:val>
            <c:numRef>
              <c:f>Hoja1!$C$319:$C$348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13</c:v>
                </c:pt>
                <c:pt idx="6">
                  <c:v>11</c:v>
                </c:pt>
                <c:pt idx="7">
                  <c:v>14</c:v>
                </c:pt>
                <c:pt idx="8">
                  <c:v>12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  <c:pt idx="12">
                  <c:v>7</c:v>
                </c:pt>
                <c:pt idx="13">
                  <c:v>4</c:v>
                </c:pt>
                <c:pt idx="14">
                  <c:v>10</c:v>
                </c:pt>
                <c:pt idx="15">
                  <c:v>2</c:v>
                </c:pt>
                <c:pt idx="16">
                  <c:v>4</c:v>
                </c:pt>
                <c:pt idx="17">
                  <c:v>11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143</c:v>
                </c:pt>
              </c:numCache>
            </c:numRef>
          </c:val>
        </c:ser>
        <c:ser>
          <c:idx val="1"/>
          <c:order val="1"/>
          <c:tx>
            <c:strRef>
              <c:f>Hoja1!$D$318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Hoja1!$B$319:$B$348</c:f>
              <c:strCache>
                <c:ptCount val="30"/>
                <c:pt idx="0">
                  <c:v>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45</c:v>
                </c:pt>
                <c:pt idx="28">
                  <c:v>50</c:v>
                </c:pt>
                <c:pt idx="29">
                  <c:v> Total</c:v>
                </c:pt>
              </c:strCache>
            </c:strRef>
          </c:cat>
          <c:val>
            <c:numRef>
              <c:f>Hoja1!$D$319:$D$348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38</c:v>
                </c:pt>
              </c:numCache>
            </c:numRef>
          </c:val>
        </c:ser>
        <c:ser>
          <c:idx val="2"/>
          <c:order val="2"/>
          <c:tx>
            <c:strRef>
              <c:f>Hoja1!$E$318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Hoja1!$B$319:$B$348</c:f>
              <c:strCache>
                <c:ptCount val="30"/>
                <c:pt idx="0">
                  <c:v>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45</c:v>
                </c:pt>
                <c:pt idx="28">
                  <c:v>50</c:v>
                </c:pt>
                <c:pt idx="29">
                  <c:v> Total</c:v>
                </c:pt>
              </c:strCache>
            </c:strRef>
          </c:cat>
          <c:val>
            <c:numRef>
              <c:f>Hoja1!$E$319:$E$348</c:f>
              <c:numCache>
                <c:formatCode>General</c:formatCode>
                <c:ptCount val="30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14</c:v>
                </c:pt>
                <c:pt idx="6">
                  <c:v>11</c:v>
                </c:pt>
                <c:pt idx="7">
                  <c:v>19</c:v>
                </c:pt>
                <c:pt idx="8">
                  <c:v>12</c:v>
                </c:pt>
                <c:pt idx="9">
                  <c:v>13</c:v>
                </c:pt>
                <c:pt idx="10">
                  <c:v>7</c:v>
                </c:pt>
                <c:pt idx="11">
                  <c:v>10</c:v>
                </c:pt>
                <c:pt idx="12">
                  <c:v>11</c:v>
                </c:pt>
                <c:pt idx="13">
                  <c:v>8</c:v>
                </c:pt>
                <c:pt idx="14">
                  <c:v>12</c:v>
                </c:pt>
                <c:pt idx="15">
                  <c:v>4</c:v>
                </c:pt>
                <c:pt idx="16">
                  <c:v>4</c:v>
                </c:pt>
                <c:pt idx="17">
                  <c:v>12</c:v>
                </c:pt>
                <c:pt idx="18">
                  <c:v>4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0914176"/>
        <c:axId val="110928256"/>
      </c:barChart>
      <c:catAx>
        <c:axId val="110914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928256"/>
        <c:crosses val="autoZero"/>
        <c:auto val="1"/>
        <c:lblAlgn val="ctr"/>
        <c:lblOffset val="100"/>
        <c:noMultiLvlLbl val="0"/>
      </c:catAx>
      <c:valAx>
        <c:axId val="1109282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09141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Categoría</a:t>
            </a:r>
            <a:r>
              <a:rPr lang="en-US" baseline="0"/>
              <a:t> de ocupación de la Población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Hoja1!$C$355</c:f>
              <c:strCache>
                <c:ptCount val="1"/>
                <c:pt idx="0">
                  <c:v>Casos</c:v>
                </c:pt>
              </c:strCache>
            </c:strRef>
          </c:tx>
          <c:invertIfNegative val="0"/>
          <c:cat>
            <c:strRef>
              <c:f>Hoja1!$B$356:$B$365</c:f>
              <c:strCache>
                <c:ptCount val="10"/>
                <c:pt idx="0">
                  <c:v> Empleado/a u obrero/a del Estado, Gobierno, Municipio, Consejo Provincial, Juntas Parroquiales</c:v>
                </c:pt>
                <c:pt idx="1">
                  <c:v> Empleado/a u obrero/a privado</c:v>
                </c:pt>
                <c:pt idx="2">
                  <c:v> Jornalero/a o peón</c:v>
                </c:pt>
                <c:pt idx="3">
                  <c:v> Patrono/a</c:v>
                </c:pt>
                <c:pt idx="4">
                  <c:v> Socio/a</c:v>
                </c:pt>
                <c:pt idx="5">
                  <c:v> Cuenta propia</c:v>
                </c:pt>
                <c:pt idx="6">
                  <c:v> Trabajador/a no remunerado</c:v>
                </c:pt>
                <c:pt idx="7">
                  <c:v> Empleado/a doméstico/a</c:v>
                </c:pt>
                <c:pt idx="8">
                  <c:v> Se ignora</c:v>
                </c:pt>
                <c:pt idx="9">
                  <c:v> Total</c:v>
                </c:pt>
              </c:strCache>
            </c:strRef>
          </c:cat>
          <c:val>
            <c:numRef>
              <c:f>Hoja1!$C$356:$C$365</c:f>
              <c:numCache>
                <c:formatCode>General</c:formatCode>
                <c:ptCount val="10"/>
                <c:pt idx="0">
                  <c:v>66</c:v>
                </c:pt>
                <c:pt idx="1">
                  <c:v>230</c:v>
                </c:pt>
                <c:pt idx="2">
                  <c:v>265</c:v>
                </c:pt>
                <c:pt idx="3">
                  <c:v>47</c:v>
                </c:pt>
                <c:pt idx="4">
                  <c:v>5</c:v>
                </c:pt>
                <c:pt idx="5">
                  <c:v>805</c:v>
                </c:pt>
                <c:pt idx="6">
                  <c:v>32</c:v>
                </c:pt>
                <c:pt idx="7">
                  <c:v>102</c:v>
                </c:pt>
                <c:pt idx="8">
                  <c:v>89</c:v>
                </c:pt>
                <c:pt idx="9">
                  <c:v>1641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48736"/>
        <c:axId val="110950272"/>
      </c:barChart>
      <c:catAx>
        <c:axId val="110948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950272"/>
        <c:crosses val="autoZero"/>
        <c:auto val="1"/>
        <c:lblAlgn val="ctr"/>
        <c:lblOffset val="100"/>
        <c:noMultiLvlLbl val="0"/>
      </c:catAx>
      <c:valAx>
        <c:axId val="110950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Población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09487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Ocupación de la población por rama de actividad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Hoja1!$C$375</c:f>
              <c:strCache>
                <c:ptCount val="1"/>
                <c:pt idx="0">
                  <c:v>Casos</c:v>
                </c:pt>
              </c:strCache>
            </c:strRef>
          </c:tx>
          <c:invertIfNegative val="0"/>
          <c:cat>
            <c:strRef>
              <c:f>Hoja1!$B$376:$B$395</c:f>
              <c:strCache>
                <c:ptCount val="20"/>
                <c:pt idx="0">
                  <c:v> Agricultura, ganaderia, silvicultura y pesca</c:v>
                </c:pt>
                <c:pt idx="1">
                  <c:v> Explotacion de minas y canteras</c:v>
                </c:pt>
                <c:pt idx="2">
                  <c:v> Industrias manufactureras</c:v>
                </c:pt>
                <c:pt idx="3">
                  <c:v> Suministro de electricidad, gas, vapor y aire acondicionado</c:v>
                </c:pt>
                <c:pt idx="4">
                  <c:v> Distribucion de agua, alcantarillado y gestion de deshechos</c:v>
                </c:pt>
                <c:pt idx="5">
                  <c:v> Construccion</c:v>
                </c:pt>
                <c:pt idx="6">
                  <c:v> Comercio al por mayor y menor</c:v>
                </c:pt>
                <c:pt idx="7">
                  <c:v> Transporte y almacenamiento</c:v>
                </c:pt>
                <c:pt idx="8">
                  <c:v> Actividades de alojamiento y servicio de comidas</c:v>
                </c:pt>
                <c:pt idx="9">
                  <c:v> Informacion y comunicacion</c:v>
                </c:pt>
                <c:pt idx="10">
                  <c:v> Actividades profesionales, cientificas y tecnicas</c:v>
                </c:pt>
                <c:pt idx="11">
                  <c:v> Actividades de servicios administrativos y de apoyo</c:v>
                </c:pt>
                <c:pt idx="12">
                  <c:v> Administracion publica y defensa</c:v>
                </c:pt>
                <c:pt idx="13">
                  <c:v> Enseñanza</c:v>
                </c:pt>
                <c:pt idx="14">
                  <c:v> Actividades de la atencion de la salud humana</c:v>
                </c:pt>
                <c:pt idx="15">
                  <c:v> Otras actividades de servicios</c:v>
                </c:pt>
                <c:pt idx="16">
                  <c:v> Actividades de los hogares como empleadores</c:v>
                </c:pt>
                <c:pt idx="17">
                  <c:v> No declarado</c:v>
                </c:pt>
                <c:pt idx="18">
                  <c:v> Trabajador nuevo</c:v>
                </c:pt>
                <c:pt idx="19">
                  <c:v> Total</c:v>
                </c:pt>
              </c:strCache>
            </c:strRef>
          </c:cat>
          <c:val>
            <c:numRef>
              <c:f>Hoja1!$C$376:$C$395</c:f>
              <c:numCache>
                <c:formatCode>General</c:formatCode>
                <c:ptCount val="20"/>
                <c:pt idx="0">
                  <c:v>641</c:v>
                </c:pt>
                <c:pt idx="1">
                  <c:v>2</c:v>
                </c:pt>
                <c:pt idx="2">
                  <c:v>282</c:v>
                </c:pt>
                <c:pt idx="3">
                  <c:v>4</c:v>
                </c:pt>
                <c:pt idx="4">
                  <c:v>1</c:v>
                </c:pt>
                <c:pt idx="5">
                  <c:v>259</c:v>
                </c:pt>
                <c:pt idx="6">
                  <c:v>115</c:v>
                </c:pt>
                <c:pt idx="7">
                  <c:v>32</c:v>
                </c:pt>
                <c:pt idx="8">
                  <c:v>20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38</c:v>
                </c:pt>
                <c:pt idx="13">
                  <c:v>19</c:v>
                </c:pt>
                <c:pt idx="14">
                  <c:v>8</c:v>
                </c:pt>
                <c:pt idx="15">
                  <c:v>12</c:v>
                </c:pt>
                <c:pt idx="16">
                  <c:v>99</c:v>
                </c:pt>
                <c:pt idx="17">
                  <c:v>100</c:v>
                </c:pt>
                <c:pt idx="18">
                  <c:v>24</c:v>
                </c:pt>
                <c:pt idx="19">
                  <c:v>1665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866816"/>
        <c:axId val="110868352"/>
      </c:barChart>
      <c:catAx>
        <c:axId val="1108668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10868352"/>
        <c:crosses val="autoZero"/>
        <c:auto val="1"/>
        <c:lblAlgn val="ctr"/>
        <c:lblOffset val="100"/>
        <c:noMultiLvlLbl val="0"/>
      </c:catAx>
      <c:valAx>
        <c:axId val="110868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08668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Tipo de discapacidad de la población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Hoja1!$R$325</c:f>
              <c:strCache>
                <c:ptCount val="1"/>
                <c:pt idx="0">
                  <c:v> 1. Hombre</c:v>
                </c:pt>
              </c:strCache>
            </c:strRef>
          </c:tx>
          <c:invertIfNegative val="0"/>
          <c:cat>
            <c:strRef>
              <c:f>Hoja1!$S$324:$X$324</c:f>
              <c:strCache>
                <c:ptCount val="6"/>
                <c:pt idx="0">
                  <c:v>Discapacidad Intelectual (Retardo mental)</c:v>
                </c:pt>
                <c:pt idx="1">
                  <c:v>Discapacidad Físico-Motora (Parálisis y amputaciones)</c:v>
                </c:pt>
                <c:pt idx="2">
                  <c:v>Discapacidad Visual (Ceguera)</c:v>
                </c:pt>
                <c:pt idx="3">
                  <c:v>Discapacidad Auditiva (Sordera)</c:v>
                </c:pt>
                <c:pt idx="4">
                  <c:v>Discapacidad Mental (enfermedades psiquiátricas, locura)</c:v>
                </c:pt>
                <c:pt idx="5">
                  <c:v>Total</c:v>
                </c:pt>
              </c:strCache>
            </c:strRef>
          </c:cat>
          <c:val>
            <c:numRef>
              <c:f>Hoja1!$S$325:$X$325</c:f>
              <c:numCache>
                <c:formatCode>General</c:formatCode>
                <c:ptCount val="6"/>
                <c:pt idx="0">
                  <c:v>17</c:v>
                </c:pt>
                <c:pt idx="1">
                  <c:v>53</c:v>
                </c:pt>
                <c:pt idx="2">
                  <c:v>38</c:v>
                </c:pt>
                <c:pt idx="3">
                  <c:v>26</c:v>
                </c:pt>
                <c:pt idx="4">
                  <c:v>4</c:v>
                </c:pt>
                <c:pt idx="5">
                  <c:v>138</c:v>
                </c:pt>
              </c:numCache>
            </c:numRef>
          </c:val>
        </c:ser>
        <c:ser>
          <c:idx val="1"/>
          <c:order val="1"/>
          <c:tx>
            <c:strRef>
              <c:f>Hoja1!$R$326</c:f>
              <c:strCache>
                <c:ptCount val="1"/>
                <c:pt idx="0">
                  <c:v> 2. Mujer</c:v>
                </c:pt>
              </c:strCache>
            </c:strRef>
          </c:tx>
          <c:invertIfNegative val="0"/>
          <c:cat>
            <c:strRef>
              <c:f>Hoja1!$S$324:$X$324</c:f>
              <c:strCache>
                <c:ptCount val="6"/>
                <c:pt idx="0">
                  <c:v>Discapacidad Intelectual (Retardo mental)</c:v>
                </c:pt>
                <c:pt idx="1">
                  <c:v>Discapacidad Físico-Motora (Parálisis y amputaciones)</c:v>
                </c:pt>
                <c:pt idx="2">
                  <c:v>Discapacidad Visual (Ceguera)</c:v>
                </c:pt>
                <c:pt idx="3">
                  <c:v>Discapacidad Auditiva (Sordera)</c:v>
                </c:pt>
                <c:pt idx="4">
                  <c:v>Discapacidad Mental (enfermedades psiquiátricas, locura)</c:v>
                </c:pt>
                <c:pt idx="5">
                  <c:v>Total</c:v>
                </c:pt>
              </c:strCache>
            </c:strRef>
          </c:cat>
          <c:val>
            <c:numRef>
              <c:f>Hoja1!$S$326:$X$326</c:f>
              <c:numCache>
                <c:formatCode>General</c:formatCode>
                <c:ptCount val="6"/>
                <c:pt idx="0">
                  <c:v>15</c:v>
                </c:pt>
                <c:pt idx="1">
                  <c:v>59</c:v>
                </c:pt>
                <c:pt idx="2">
                  <c:v>55</c:v>
                </c:pt>
                <c:pt idx="3">
                  <c:v>28</c:v>
                </c:pt>
                <c:pt idx="4">
                  <c:v>10</c:v>
                </c:pt>
                <c:pt idx="5">
                  <c:v>167</c:v>
                </c:pt>
              </c:numCache>
            </c:numRef>
          </c:val>
        </c:ser>
        <c:ser>
          <c:idx val="2"/>
          <c:order val="2"/>
          <c:tx>
            <c:strRef>
              <c:f>Hoja1!$R$327</c:f>
              <c:strCache>
                <c:ptCount val="1"/>
                <c:pt idx="0">
                  <c:v> Total</c:v>
                </c:pt>
              </c:strCache>
            </c:strRef>
          </c:tx>
          <c:invertIfNegative val="0"/>
          <c:cat>
            <c:strRef>
              <c:f>Hoja1!$S$324:$X$324</c:f>
              <c:strCache>
                <c:ptCount val="6"/>
                <c:pt idx="0">
                  <c:v>Discapacidad Intelectual (Retardo mental)</c:v>
                </c:pt>
                <c:pt idx="1">
                  <c:v>Discapacidad Físico-Motora (Parálisis y amputaciones)</c:v>
                </c:pt>
                <c:pt idx="2">
                  <c:v>Discapacidad Visual (Ceguera)</c:v>
                </c:pt>
                <c:pt idx="3">
                  <c:v>Discapacidad Auditiva (Sordera)</c:v>
                </c:pt>
                <c:pt idx="4">
                  <c:v>Discapacidad Mental (enfermedades psiquiátricas, locura)</c:v>
                </c:pt>
                <c:pt idx="5">
                  <c:v>Total</c:v>
                </c:pt>
              </c:strCache>
            </c:strRef>
          </c:cat>
          <c:val>
            <c:numRef>
              <c:f>Hoja1!$S$327:$X$327</c:f>
              <c:numCache>
                <c:formatCode>General</c:formatCode>
                <c:ptCount val="6"/>
                <c:pt idx="0">
                  <c:v>32</c:v>
                </c:pt>
                <c:pt idx="1">
                  <c:v>112</c:v>
                </c:pt>
                <c:pt idx="2">
                  <c:v>93</c:v>
                </c:pt>
                <c:pt idx="3">
                  <c:v>54</c:v>
                </c:pt>
                <c:pt idx="4">
                  <c:v>14</c:v>
                </c:pt>
                <c:pt idx="5">
                  <c:v>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0643072"/>
        <c:axId val="110644608"/>
      </c:barChart>
      <c:catAx>
        <c:axId val="110643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644608"/>
        <c:crosses val="autoZero"/>
        <c:auto val="1"/>
        <c:lblAlgn val="ctr"/>
        <c:lblOffset val="100"/>
        <c:noMultiLvlLbl val="0"/>
      </c:catAx>
      <c:valAx>
        <c:axId val="110644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Población</a:t>
                </a:r>
              </a:p>
            </c:rich>
          </c:tx>
          <c:layout>
            <c:manualLayout>
              <c:xMode val="edge"/>
              <c:yMode val="edge"/>
              <c:x val="7.2222222222222424E-2"/>
              <c:y val="0.1855442548848069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0643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504825</xdr:colOff>
      <xdr:row>113</xdr:row>
      <xdr:rowOff>14286</xdr:rowOff>
    </xdr:from>
    <xdr:to>
      <xdr:col>21</xdr:col>
      <xdr:colOff>676275</xdr:colOff>
      <xdr:row>136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733424</xdr:colOff>
      <xdr:row>253</xdr:row>
      <xdr:rowOff>52386</xdr:rowOff>
    </xdr:from>
    <xdr:to>
      <xdr:col>7</xdr:col>
      <xdr:colOff>247650</xdr:colOff>
      <xdr:row>277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9523</xdr:colOff>
      <xdr:row>282</xdr:row>
      <xdr:rowOff>14287</xdr:rowOff>
    </xdr:from>
    <xdr:to>
      <xdr:col>15</xdr:col>
      <xdr:colOff>619124</xdr:colOff>
      <xdr:row>306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315</xdr:row>
      <xdr:rowOff>4762</xdr:rowOff>
    </xdr:from>
    <xdr:to>
      <xdr:col>14</xdr:col>
      <xdr:colOff>723900</xdr:colOff>
      <xdr:row>339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180974</xdr:colOff>
      <xdr:row>353</xdr:row>
      <xdr:rowOff>147637</xdr:rowOff>
    </xdr:from>
    <xdr:to>
      <xdr:col>13</xdr:col>
      <xdr:colOff>247649</xdr:colOff>
      <xdr:row>368</xdr:row>
      <xdr:rowOff>33337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2952750</xdr:colOff>
      <xdr:row>384</xdr:row>
      <xdr:rowOff>147636</xdr:rowOff>
    </xdr:from>
    <xdr:to>
      <xdr:col>4</xdr:col>
      <xdr:colOff>180975</xdr:colOff>
      <xdr:row>412</xdr:row>
      <xdr:rowOff>57149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371475</xdr:colOff>
      <xdr:row>328</xdr:row>
      <xdr:rowOff>14286</xdr:rowOff>
    </xdr:from>
    <xdr:to>
      <xdr:col>23</xdr:col>
      <xdr:colOff>371475</xdr:colOff>
      <xdr:row>344</xdr:row>
      <xdr:rowOff>95249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7"/>
  <sheetViews>
    <sheetView topLeftCell="A90" workbookViewId="0">
      <selection activeCell="B129" sqref="B129"/>
    </sheetView>
  </sheetViews>
  <sheetFormatPr baseColWidth="10" defaultRowHeight="15" x14ac:dyDescent="0.25"/>
  <cols>
    <col min="2" max="2" width="87.85546875" customWidth="1"/>
    <col min="5" max="5" width="14" customWidth="1"/>
    <col min="6" max="7" width="7.42578125" customWidth="1"/>
    <col min="11" max="11" width="14.5703125" customWidth="1"/>
  </cols>
  <sheetData>
    <row r="3" spans="2:5" x14ac:dyDescent="0.25">
      <c r="B3" t="s">
        <v>0</v>
      </c>
      <c r="C3" t="s">
        <v>1</v>
      </c>
    </row>
    <row r="5" spans="2:5" x14ac:dyDescent="0.25">
      <c r="B5" t="s">
        <v>2</v>
      </c>
      <c r="C5" t="s">
        <v>3</v>
      </c>
    </row>
    <row r="6" spans="2:5" x14ac:dyDescent="0.25">
      <c r="C6" t="s">
        <v>4</v>
      </c>
      <c r="D6" t="s">
        <v>5</v>
      </c>
      <c r="E6" t="s">
        <v>6</v>
      </c>
    </row>
    <row r="7" spans="2:5" x14ac:dyDescent="0.25">
      <c r="B7" t="s">
        <v>7</v>
      </c>
      <c r="C7">
        <v>68</v>
      </c>
      <c r="D7">
        <v>85</v>
      </c>
      <c r="E7">
        <v>153</v>
      </c>
    </row>
    <row r="8" spans="2:5" x14ac:dyDescent="0.25">
      <c r="B8" t="s">
        <v>8</v>
      </c>
      <c r="C8">
        <v>310</v>
      </c>
      <c r="D8">
        <v>294</v>
      </c>
      <c r="E8">
        <v>604</v>
      </c>
    </row>
    <row r="9" spans="2:5" x14ac:dyDescent="0.25">
      <c r="B9" t="s">
        <v>9</v>
      </c>
      <c r="C9">
        <v>471</v>
      </c>
      <c r="D9">
        <v>485</v>
      </c>
      <c r="E9">
        <v>956</v>
      </c>
    </row>
    <row r="10" spans="2:5" x14ac:dyDescent="0.25">
      <c r="B10" t="s">
        <v>10</v>
      </c>
      <c r="C10">
        <v>491</v>
      </c>
      <c r="D10">
        <v>536</v>
      </c>
      <c r="E10">
        <v>1027</v>
      </c>
    </row>
    <row r="11" spans="2:5" x14ac:dyDescent="0.25">
      <c r="B11" t="s">
        <v>11</v>
      </c>
      <c r="C11">
        <v>444</v>
      </c>
      <c r="D11">
        <v>443</v>
      </c>
      <c r="E11">
        <v>887</v>
      </c>
    </row>
    <row r="12" spans="2:5" x14ac:dyDescent="0.25">
      <c r="B12" t="s">
        <v>12</v>
      </c>
      <c r="C12">
        <v>263</v>
      </c>
      <c r="D12">
        <v>333</v>
      </c>
      <c r="E12">
        <v>596</v>
      </c>
    </row>
    <row r="13" spans="2:5" x14ac:dyDescent="0.25">
      <c r="B13" t="s">
        <v>13</v>
      </c>
      <c r="C13">
        <v>166</v>
      </c>
      <c r="D13">
        <v>287</v>
      </c>
      <c r="E13">
        <v>453</v>
      </c>
    </row>
    <row r="14" spans="2:5" x14ac:dyDescent="0.25">
      <c r="B14" t="s">
        <v>14</v>
      </c>
      <c r="C14">
        <v>146</v>
      </c>
      <c r="D14">
        <v>253</v>
      </c>
      <c r="E14">
        <v>399</v>
      </c>
    </row>
    <row r="15" spans="2:5" x14ac:dyDescent="0.25">
      <c r="B15" t="s">
        <v>15</v>
      </c>
      <c r="C15">
        <v>142</v>
      </c>
      <c r="D15">
        <v>223</v>
      </c>
      <c r="E15">
        <v>365</v>
      </c>
    </row>
    <row r="16" spans="2:5" x14ac:dyDescent="0.25">
      <c r="B16" t="s">
        <v>16</v>
      </c>
      <c r="C16">
        <v>111</v>
      </c>
      <c r="D16">
        <v>176</v>
      </c>
      <c r="E16">
        <v>287</v>
      </c>
    </row>
    <row r="17" spans="2:5" x14ac:dyDescent="0.25">
      <c r="B17" t="s">
        <v>17</v>
      </c>
      <c r="C17">
        <v>110</v>
      </c>
      <c r="D17">
        <v>179</v>
      </c>
      <c r="E17">
        <v>289</v>
      </c>
    </row>
    <row r="18" spans="2:5" x14ac:dyDescent="0.25">
      <c r="B18" t="s">
        <v>18</v>
      </c>
      <c r="C18">
        <v>90</v>
      </c>
      <c r="D18">
        <v>157</v>
      </c>
      <c r="E18">
        <v>247</v>
      </c>
    </row>
    <row r="19" spans="2:5" x14ac:dyDescent="0.25">
      <c r="B19" t="s">
        <v>19</v>
      </c>
      <c r="C19">
        <v>76</v>
      </c>
      <c r="D19">
        <v>146</v>
      </c>
      <c r="E19">
        <v>222</v>
      </c>
    </row>
    <row r="20" spans="2:5" x14ac:dyDescent="0.25">
      <c r="B20" t="s">
        <v>20</v>
      </c>
      <c r="C20">
        <v>96</v>
      </c>
      <c r="D20">
        <v>151</v>
      </c>
      <c r="E20">
        <v>247</v>
      </c>
    </row>
    <row r="21" spans="2:5" x14ac:dyDescent="0.25">
      <c r="B21" t="s">
        <v>21</v>
      </c>
      <c r="C21">
        <v>88</v>
      </c>
      <c r="D21">
        <v>132</v>
      </c>
      <c r="E21">
        <v>220</v>
      </c>
    </row>
    <row r="22" spans="2:5" x14ac:dyDescent="0.25">
      <c r="B22" t="s">
        <v>22</v>
      </c>
      <c r="C22">
        <v>75</v>
      </c>
      <c r="D22">
        <v>119</v>
      </c>
      <c r="E22">
        <v>194</v>
      </c>
    </row>
    <row r="23" spans="2:5" x14ac:dyDescent="0.25">
      <c r="B23" t="s">
        <v>23</v>
      </c>
      <c r="C23">
        <v>58</v>
      </c>
      <c r="D23">
        <v>91</v>
      </c>
      <c r="E23">
        <v>149</v>
      </c>
    </row>
    <row r="24" spans="2:5" x14ac:dyDescent="0.25">
      <c r="B24" t="s">
        <v>24</v>
      </c>
      <c r="C24">
        <v>33</v>
      </c>
      <c r="D24">
        <v>68</v>
      </c>
      <c r="E24">
        <v>101</v>
      </c>
    </row>
    <row r="25" spans="2:5" x14ac:dyDescent="0.25">
      <c r="B25" t="s">
        <v>25</v>
      </c>
      <c r="C25">
        <v>28</v>
      </c>
      <c r="D25">
        <v>39</v>
      </c>
      <c r="E25">
        <v>67</v>
      </c>
    </row>
    <row r="26" spans="2:5" x14ac:dyDescent="0.25">
      <c r="B26" t="s">
        <v>26</v>
      </c>
      <c r="C26">
        <v>5</v>
      </c>
      <c r="D26">
        <v>16</v>
      </c>
      <c r="E26">
        <v>21</v>
      </c>
    </row>
    <row r="27" spans="2:5" x14ac:dyDescent="0.25">
      <c r="B27" t="s">
        <v>27</v>
      </c>
      <c r="C27">
        <v>3</v>
      </c>
      <c r="D27">
        <v>7</v>
      </c>
      <c r="E27">
        <v>10</v>
      </c>
    </row>
    <row r="28" spans="2:5" x14ac:dyDescent="0.25">
      <c r="B28" t="s">
        <v>28</v>
      </c>
      <c r="C28">
        <v>3274</v>
      </c>
      <c r="D28">
        <v>4220</v>
      </c>
      <c r="E28">
        <v>7494</v>
      </c>
    </row>
    <row r="30" spans="2:5" x14ac:dyDescent="0.25">
      <c r="B30" t="s">
        <v>29</v>
      </c>
      <c r="C30" t="s">
        <v>30</v>
      </c>
    </row>
    <row r="32" spans="2:5" x14ac:dyDescent="0.25">
      <c r="B32" t="s">
        <v>2</v>
      </c>
      <c r="C32" t="s">
        <v>3</v>
      </c>
    </row>
    <row r="33" spans="2:5" x14ac:dyDescent="0.25">
      <c r="C33" t="s">
        <v>4</v>
      </c>
      <c r="D33" t="s">
        <v>5</v>
      </c>
      <c r="E33" t="s">
        <v>6</v>
      </c>
    </row>
    <row r="34" spans="2:5" x14ac:dyDescent="0.25">
      <c r="B34" t="s">
        <v>7</v>
      </c>
      <c r="C34">
        <v>8</v>
      </c>
      <c r="D34">
        <v>14</v>
      </c>
      <c r="E34">
        <v>22</v>
      </c>
    </row>
    <row r="35" spans="2:5" x14ac:dyDescent="0.25">
      <c r="B35" t="s">
        <v>8</v>
      </c>
      <c r="C35">
        <v>57</v>
      </c>
      <c r="D35">
        <v>62</v>
      </c>
      <c r="E35">
        <v>119</v>
      </c>
    </row>
    <row r="36" spans="2:5" x14ac:dyDescent="0.25">
      <c r="B36" t="s">
        <v>9</v>
      </c>
      <c r="C36">
        <v>97</v>
      </c>
      <c r="D36">
        <v>92</v>
      </c>
      <c r="E36">
        <v>189</v>
      </c>
    </row>
    <row r="37" spans="2:5" x14ac:dyDescent="0.25">
      <c r="B37" t="s">
        <v>10</v>
      </c>
      <c r="C37">
        <v>111</v>
      </c>
      <c r="D37">
        <v>98</v>
      </c>
      <c r="E37">
        <v>209</v>
      </c>
    </row>
    <row r="38" spans="2:5" x14ac:dyDescent="0.25">
      <c r="B38" t="s">
        <v>11</v>
      </c>
      <c r="C38">
        <v>78</v>
      </c>
      <c r="D38">
        <v>96</v>
      </c>
      <c r="E38">
        <v>174</v>
      </c>
    </row>
    <row r="39" spans="2:5" x14ac:dyDescent="0.25">
      <c r="B39" t="s">
        <v>12</v>
      </c>
      <c r="C39">
        <v>61</v>
      </c>
      <c r="D39">
        <v>59</v>
      </c>
      <c r="E39">
        <v>120</v>
      </c>
    </row>
    <row r="40" spans="2:5" x14ac:dyDescent="0.25">
      <c r="B40" t="s">
        <v>13</v>
      </c>
      <c r="C40">
        <v>35</v>
      </c>
      <c r="D40">
        <v>71</v>
      </c>
      <c r="E40">
        <v>106</v>
      </c>
    </row>
    <row r="41" spans="2:5" x14ac:dyDescent="0.25">
      <c r="B41" t="s">
        <v>14</v>
      </c>
      <c r="C41">
        <v>37</v>
      </c>
      <c r="D41">
        <v>62</v>
      </c>
      <c r="E41">
        <v>99</v>
      </c>
    </row>
    <row r="42" spans="2:5" x14ac:dyDescent="0.25">
      <c r="B42" t="s">
        <v>15</v>
      </c>
      <c r="C42">
        <v>35</v>
      </c>
      <c r="D42">
        <v>58</v>
      </c>
      <c r="E42">
        <v>93</v>
      </c>
    </row>
    <row r="43" spans="2:5" x14ac:dyDescent="0.25">
      <c r="B43" t="s">
        <v>16</v>
      </c>
      <c r="C43">
        <v>34</v>
      </c>
      <c r="D43">
        <v>45</v>
      </c>
      <c r="E43">
        <v>79</v>
      </c>
    </row>
    <row r="44" spans="2:5" x14ac:dyDescent="0.25">
      <c r="B44" t="s">
        <v>17</v>
      </c>
      <c r="C44">
        <v>29</v>
      </c>
      <c r="D44">
        <v>60</v>
      </c>
      <c r="E44">
        <v>89</v>
      </c>
    </row>
    <row r="45" spans="2:5" x14ac:dyDescent="0.25">
      <c r="B45" t="s">
        <v>18</v>
      </c>
      <c r="C45">
        <v>17</v>
      </c>
      <c r="D45">
        <v>43</v>
      </c>
      <c r="E45">
        <v>60</v>
      </c>
    </row>
    <row r="46" spans="2:5" x14ac:dyDescent="0.25">
      <c r="B46" t="s">
        <v>19</v>
      </c>
      <c r="C46">
        <v>28</v>
      </c>
      <c r="D46">
        <v>31</v>
      </c>
      <c r="E46">
        <v>59</v>
      </c>
    </row>
    <row r="47" spans="2:5" x14ac:dyDescent="0.25">
      <c r="B47" t="s">
        <v>20</v>
      </c>
      <c r="C47">
        <v>26</v>
      </c>
      <c r="D47">
        <v>31</v>
      </c>
      <c r="E47">
        <v>57</v>
      </c>
    </row>
    <row r="48" spans="2:5" x14ac:dyDescent="0.25">
      <c r="B48" t="s">
        <v>21</v>
      </c>
      <c r="C48">
        <v>26</v>
      </c>
      <c r="D48">
        <v>47</v>
      </c>
      <c r="E48">
        <v>73</v>
      </c>
    </row>
    <row r="49" spans="2:5" x14ac:dyDescent="0.25">
      <c r="B49" t="s">
        <v>22</v>
      </c>
      <c r="C49">
        <v>15</v>
      </c>
      <c r="D49">
        <v>32</v>
      </c>
      <c r="E49">
        <v>47</v>
      </c>
    </row>
    <row r="50" spans="2:5" x14ac:dyDescent="0.25">
      <c r="B50" t="s">
        <v>23</v>
      </c>
      <c r="C50">
        <v>13</v>
      </c>
      <c r="D50">
        <v>19</v>
      </c>
      <c r="E50">
        <v>32</v>
      </c>
    </row>
    <row r="51" spans="2:5" x14ac:dyDescent="0.25">
      <c r="B51" t="s">
        <v>24</v>
      </c>
      <c r="C51">
        <v>11</v>
      </c>
      <c r="D51">
        <v>23</v>
      </c>
      <c r="E51">
        <v>34</v>
      </c>
    </row>
    <row r="52" spans="2:5" x14ac:dyDescent="0.25">
      <c r="B52" t="s">
        <v>25</v>
      </c>
      <c r="C52">
        <v>5</v>
      </c>
      <c r="D52">
        <v>14</v>
      </c>
      <c r="E52">
        <v>19</v>
      </c>
    </row>
    <row r="53" spans="2:5" x14ac:dyDescent="0.25">
      <c r="B53" t="s">
        <v>26</v>
      </c>
      <c r="C53">
        <v>2</v>
      </c>
      <c r="D53">
        <v>6</v>
      </c>
      <c r="E53">
        <v>8</v>
      </c>
    </row>
    <row r="54" spans="2:5" x14ac:dyDescent="0.25">
      <c r="B54" t="s">
        <v>28</v>
      </c>
      <c r="C54">
        <v>725</v>
      </c>
      <c r="D54">
        <v>963</v>
      </c>
      <c r="E54">
        <v>1688</v>
      </c>
    </row>
    <row r="56" spans="2:5" x14ac:dyDescent="0.25">
      <c r="B56" t="s">
        <v>31</v>
      </c>
      <c r="C56" t="s">
        <v>32</v>
      </c>
    </row>
    <row r="58" spans="2:5" x14ac:dyDescent="0.25">
      <c r="B58" t="s">
        <v>2</v>
      </c>
      <c r="C58" t="s">
        <v>3</v>
      </c>
    </row>
    <row r="59" spans="2:5" x14ac:dyDescent="0.25">
      <c r="C59" t="s">
        <v>4</v>
      </c>
      <c r="D59" t="s">
        <v>5</v>
      </c>
      <c r="E59" t="s">
        <v>6</v>
      </c>
    </row>
    <row r="60" spans="2:5" x14ac:dyDescent="0.25">
      <c r="B60" t="s">
        <v>7</v>
      </c>
      <c r="C60">
        <v>23</v>
      </c>
      <c r="D60">
        <v>13</v>
      </c>
      <c r="E60">
        <v>36</v>
      </c>
    </row>
    <row r="61" spans="2:5" x14ac:dyDescent="0.25">
      <c r="B61" t="s">
        <v>8</v>
      </c>
      <c r="C61">
        <v>114</v>
      </c>
      <c r="D61">
        <v>113</v>
      </c>
      <c r="E61">
        <v>227</v>
      </c>
    </row>
    <row r="62" spans="2:5" x14ac:dyDescent="0.25">
      <c r="B62" t="s">
        <v>9</v>
      </c>
      <c r="C62">
        <v>147</v>
      </c>
      <c r="D62">
        <v>160</v>
      </c>
      <c r="E62">
        <v>307</v>
      </c>
    </row>
    <row r="63" spans="2:5" x14ac:dyDescent="0.25">
      <c r="B63" t="s">
        <v>10</v>
      </c>
      <c r="C63">
        <v>204</v>
      </c>
      <c r="D63">
        <v>169</v>
      </c>
      <c r="E63">
        <v>373</v>
      </c>
    </row>
    <row r="64" spans="2:5" x14ac:dyDescent="0.25">
      <c r="B64" t="s">
        <v>11</v>
      </c>
      <c r="C64">
        <v>156</v>
      </c>
      <c r="D64">
        <v>145</v>
      </c>
      <c r="E64">
        <v>301</v>
      </c>
    </row>
    <row r="65" spans="2:5" x14ac:dyDescent="0.25">
      <c r="B65" t="s">
        <v>12</v>
      </c>
      <c r="C65">
        <v>104</v>
      </c>
      <c r="D65">
        <v>125</v>
      </c>
      <c r="E65">
        <v>229</v>
      </c>
    </row>
    <row r="66" spans="2:5" x14ac:dyDescent="0.25">
      <c r="B66" t="s">
        <v>13</v>
      </c>
      <c r="C66">
        <v>56</v>
      </c>
      <c r="D66">
        <v>85</v>
      </c>
      <c r="E66">
        <v>141</v>
      </c>
    </row>
    <row r="67" spans="2:5" x14ac:dyDescent="0.25">
      <c r="B67" t="s">
        <v>14</v>
      </c>
      <c r="C67">
        <v>51</v>
      </c>
      <c r="D67">
        <v>90</v>
      </c>
      <c r="E67">
        <v>141</v>
      </c>
    </row>
    <row r="68" spans="2:5" x14ac:dyDescent="0.25">
      <c r="B68" t="s">
        <v>15</v>
      </c>
      <c r="C68">
        <v>55</v>
      </c>
      <c r="D68">
        <v>79</v>
      </c>
      <c r="E68">
        <v>134</v>
      </c>
    </row>
    <row r="69" spans="2:5" x14ac:dyDescent="0.25">
      <c r="B69" t="s">
        <v>16</v>
      </c>
      <c r="C69">
        <v>47</v>
      </c>
      <c r="D69">
        <v>87</v>
      </c>
      <c r="E69">
        <v>134</v>
      </c>
    </row>
    <row r="70" spans="2:5" x14ac:dyDescent="0.25">
      <c r="B70" t="s">
        <v>17</v>
      </c>
      <c r="C70">
        <v>46</v>
      </c>
      <c r="D70">
        <v>62</v>
      </c>
      <c r="E70">
        <v>108</v>
      </c>
    </row>
    <row r="71" spans="2:5" x14ac:dyDescent="0.25">
      <c r="B71" t="s">
        <v>18</v>
      </c>
      <c r="C71">
        <v>42</v>
      </c>
      <c r="D71">
        <v>83</v>
      </c>
      <c r="E71">
        <v>125</v>
      </c>
    </row>
    <row r="72" spans="2:5" x14ac:dyDescent="0.25">
      <c r="B72" t="s">
        <v>19</v>
      </c>
      <c r="C72">
        <v>46</v>
      </c>
      <c r="D72">
        <v>66</v>
      </c>
      <c r="E72">
        <v>112</v>
      </c>
    </row>
    <row r="73" spans="2:5" x14ac:dyDescent="0.25">
      <c r="B73" t="s">
        <v>20</v>
      </c>
      <c r="C73">
        <v>52</v>
      </c>
      <c r="D73">
        <v>69</v>
      </c>
      <c r="E73">
        <v>121</v>
      </c>
    </row>
    <row r="74" spans="2:5" x14ac:dyDescent="0.25">
      <c r="B74" t="s">
        <v>21</v>
      </c>
      <c r="C74">
        <v>39</v>
      </c>
      <c r="D74">
        <v>77</v>
      </c>
      <c r="E74">
        <v>116</v>
      </c>
    </row>
    <row r="75" spans="2:5" x14ac:dyDescent="0.25">
      <c r="B75" t="s">
        <v>22</v>
      </c>
      <c r="C75">
        <v>42</v>
      </c>
      <c r="D75">
        <v>64</v>
      </c>
      <c r="E75">
        <v>106</v>
      </c>
    </row>
    <row r="76" spans="2:5" x14ac:dyDescent="0.25">
      <c r="B76" t="s">
        <v>23</v>
      </c>
      <c r="C76">
        <v>38</v>
      </c>
      <c r="D76">
        <v>38</v>
      </c>
      <c r="E76">
        <v>76</v>
      </c>
    </row>
    <row r="77" spans="2:5" x14ac:dyDescent="0.25">
      <c r="B77" t="s">
        <v>24</v>
      </c>
      <c r="C77">
        <v>18</v>
      </c>
      <c r="D77">
        <v>40</v>
      </c>
      <c r="E77">
        <v>58</v>
      </c>
    </row>
    <row r="78" spans="2:5" x14ac:dyDescent="0.25">
      <c r="B78" t="s">
        <v>25</v>
      </c>
      <c r="C78">
        <v>11</v>
      </c>
      <c r="D78">
        <v>13</v>
      </c>
      <c r="E78">
        <v>24</v>
      </c>
    </row>
    <row r="79" spans="2:5" x14ac:dyDescent="0.25">
      <c r="B79" t="s">
        <v>26</v>
      </c>
      <c r="C79">
        <v>5</v>
      </c>
      <c r="D79">
        <v>8</v>
      </c>
      <c r="E79">
        <v>13</v>
      </c>
    </row>
    <row r="80" spans="2:5" x14ac:dyDescent="0.25">
      <c r="B80" t="s">
        <v>27</v>
      </c>
      <c r="C80">
        <v>3</v>
      </c>
      <c r="D80">
        <v>1</v>
      </c>
      <c r="E80">
        <v>4</v>
      </c>
    </row>
    <row r="81" spans="2:5" x14ac:dyDescent="0.25">
      <c r="B81" t="s">
        <v>28</v>
      </c>
      <c r="C81">
        <v>1299</v>
      </c>
      <c r="D81">
        <v>1587</v>
      </c>
      <c r="E81">
        <v>2886</v>
      </c>
    </row>
    <row r="83" spans="2:5" x14ac:dyDescent="0.25">
      <c r="B83" t="s">
        <v>33</v>
      </c>
      <c r="C83" t="s">
        <v>34</v>
      </c>
    </row>
    <row r="85" spans="2:5" x14ac:dyDescent="0.25">
      <c r="B85" t="s">
        <v>2</v>
      </c>
      <c r="C85" t="s">
        <v>3</v>
      </c>
    </row>
    <row r="86" spans="2:5" x14ac:dyDescent="0.25">
      <c r="C86" t="s">
        <v>4</v>
      </c>
      <c r="D86" t="s">
        <v>5</v>
      </c>
      <c r="E86" t="s">
        <v>6</v>
      </c>
    </row>
    <row r="87" spans="2:5" x14ac:dyDescent="0.25">
      <c r="B87" t="s">
        <v>7</v>
      </c>
      <c r="C87">
        <v>8</v>
      </c>
      <c r="D87">
        <v>9</v>
      </c>
      <c r="E87">
        <v>17</v>
      </c>
    </row>
    <row r="88" spans="2:5" x14ac:dyDescent="0.25">
      <c r="B88" t="s">
        <v>8</v>
      </c>
      <c r="C88">
        <v>51</v>
      </c>
      <c r="D88">
        <v>43</v>
      </c>
      <c r="E88">
        <v>94</v>
      </c>
    </row>
    <row r="89" spans="2:5" x14ac:dyDescent="0.25">
      <c r="B89" t="s">
        <v>9</v>
      </c>
      <c r="C89">
        <v>72</v>
      </c>
      <c r="D89">
        <v>65</v>
      </c>
      <c r="E89">
        <v>137</v>
      </c>
    </row>
    <row r="90" spans="2:5" x14ac:dyDescent="0.25">
      <c r="B90" t="s">
        <v>10</v>
      </c>
      <c r="C90">
        <v>96</v>
      </c>
      <c r="D90">
        <v>95</v>
      </c>
      <c r="E90">
        <v>191</v>
      </c>
    </row>
    <row r="91" spans="2:5" x14ac:dyDescent="0.25">
      <c r="B91" t="s">
        <v>11</v>
      </c>
      <c r="C91">
        <v>72</v>
      </c>
      <c r="D91">
        <v>84</v>
      </c>
      <c r="E91">
        <v>156</v>
      </c>
    </row>
    <row r="92" spans="2:5" x14ac:dyDescent="0.25">
      <c r="B92" t="s">
        <v>12</v>
      </c>
      <c r="C92">
        <v>33</v>
      </c>
      <c r="D92">
        <v>60</v>
      </c>
      <c r="E92">
        <v>93</v>
      </c>
    </row>
    <row r="93" spans="2:5" x14ac:dyDescent="0.25">
      <c r="B93" t="s">
        <v>13</v>
      </c>
      <c r="C93">
        <v>20</v>
      </c>
      <c r="D93">
        <v>55</v>
      </c>
      <c r="E93">
        <v>75</v>
      </c>
    </row>
    <row r="94" spans="2:5" x14ac:dyDescent="0.25">
      <c r="B94" t="s">
        <v>14</v>
      </c>
      <c r="C94">
        <v>22</v>
      </c>
      <c r="D94">
        <v>44</v>
      </c>
      <c r="E94">
        <v>66</v>
      </c>
    </row>
    <row r="95" spans="2:5" x14ac:dyDescent="0.25">
      <c r="B95" t="s">
        <v>15</v>
      </c>
      <c r="C95">
        <v>36</v>
      </c>
      <c r="D95">
        <v>40</v>
      </c>
      <c r="E95">
        <v>76</v>
      </c>
    </row>
    <row r="96" spans="2:5" x14ac:dyDescent="0.25">
      <c r="B96" t="s">
        <v>16</v>
      </c>
      <c r="C96">
        <v>20</v>
      </c>
      <c r="D96">
        <v>37</v>
      </c>
      <c r="E96">
        <v>57</v>
      </c>
    </row>
    <row r="97" spans="2:5" x14ac:dyDescent="0.25">
      <c r="B97" t="s">
        <v>17</v>
      </c>
      <c r="C97">
        <v>16</v>
      </c>
      <c r="D97">
        <v>50</v>
      </c>
      <c r="E97">
        <v>66</v>
      </c>
    </row>
    <row r="98" spans="2:5" x14ac:dyDescent="0.25">
      <c r="B98" t="s">
        <v>18</v>
      </c>
      <c r="C98">
        <v>17</v>
      </c>
      <c r="D98">
        <v>34</v>
      </c>
      <c r="E98">
        <v>51</v>
      </c>
    </row>
    <row r="99" spans="2:5" x14ac:dyDescent="0.25">
      <c r="B99" t="s">
        <v>19</v>
      </c>
      <c r="C99">
        <v>19</v>
      </c>
      <c r="D99">
        <v>27</v>
      </c>
      <c r="E99">
        <v>46</v>
      </c>
    </row>
    <row r="100" spans="2:5" x14ac:dyDescent="0.25">
      <c r="B100" t="s">
        <v>20</v>
      </c>
      <c r="C100">
        <v>24</v>
      </c>
      <c r="D100">
        <v>33</v>
      </c>
      <c r="E100">
        <v>57</v>
      </c>
    </row>
    <row r="101" spans="2:5" x14ac:dyDescent="0.25">
      <c r="B101" t="s">
        <v>21</v>
      </c>
      <c r="C101">
        <v>20</v>
      </c>
      <c r="D101">
        <v>33</v>
      </c>
      <c r="E101">
        <v>53</v>
      </c>
    </row>
    <row r="102" spans="2:5" x14ac:dyDescent="0.25">
      <c r="B102" t="s">
        <v>22</v>
      </c>
      <c r="C102">
        <v>7</v>
      </c>
      <c r="D102">
        <v>23</v>
      </c>
      <c r="E102">
        <v>30</v>
      </c>
    </row>
    <row r="103" spans="2:5" x14ac:dyDescent="0.25">
      <c r="B103" t="s">
        <v>23</v>
      </c>
      <c r="C103">
        <v>15</v>
      </c>
      <c r="D103">
        <v>17</v>
      </c>
      <c r="E103">
        <v>32</v>
      </c>
    </row>
    <row r="104" spans="2:5" x14ac:dyDescent="0.25">
      <c r="B104" t="s">
        <v>24</v>
      </c>
      <c r="C104">
        <v>6</v>
      </c>
      <c r="D104">
        <v>16</v>
      </c>
      <c r="E104">
        <v>22</v>
      </c>
    </row>
    <row r="105" spans="2:5" x14ac:dyDescent="0.25">
      <c r="B105" t="s">
        <v>25</v>
      </c>
      <c r="C105">
        <v>7</v>
      </c>
      <c r="D105">
        <v>16</v>
      </c>
      <c r="E105">
        <v>23</v>
      </c>
    </row>
    <row r="106" spans="2:5" x14ac:dyDescent="0.25">
      <c r="B106" t="s">
        <v>26</v>
      </c>
      <c r="C106">
        <v>1</v>
      </c>
      <c r="D106">
        <v>2</v>
      </c>
      <c r="E106">
        <v>3</v>
      </c>
    </row>
    <row r="107" spans="2:5" x14ac:dyDescent="0.25">
      <c r="B107" t="s">
        <v>27</v>
      </c>
      <c r="C107">
        <v>2</v>
      </c>
      <c r="D107">
        <v>1</v>
      </c>
      <c r="E107">
        <v>3</v>
      </c>
    </row>
    <row r="108" spans="2:5" x14ac:dyDescent="0.25">
      <c r="B108" t="s">
        <v>28</v>
      </c>
      <c r="C108">
        <v>564</v>
      </c>
      <c r="D108">
        <v>784</v>
      </c>
      <c r="E108">
        <v>1348</v>
      </c>
    </row>
    <row r="110" spans="2:5" x14ac:dyDescent="0.25">
      <c r="B110" s="1" t="s">
        <v>36</v>
      </c>
      <c r="C110" s="588" t="s">
        <v>37</v>
      </c>
      <c r="D110" s="588"/>
    </row>
    <row r="112" spans="2:5" x14ac:dyDescent="0.25">
      <c r="C112" s="588" t="s">
        <v>3</v>
      </c>
      <c r="D112" s="588"/>
    </row>
    <row r="113" spans="2:13" x14ac:dyDescent="0.25">
      <c r="B113" s="1" t="s">
        <v>2</v>
      </c>
      <c r="C113" s="2" t="s">
        <v>4</v>
      </c>
      <c r="D113" s="2" t="s">
        <v>5</v>
      </c>
      <c r="E113" s="2" t="s">
        <v>6</v>
      </c>
      <c r="K113" s="2" t="s">
        <v>41</v>
      </c>
      <c r="L113" s="2" t="s">
        <v>42</v>
      </c>
      <c r="M113" s="2" t="s">
        <v>43</v>
      </c>
    </row>
    <row r="114" spans="2:13" x14ac:dyDescent="0.25">
      <c r="B114" t="s">
        <v>7</v>
      </c>
      <c r="C114">
        <v>33</v>
      </c>
      <c r="D114">
        <v>41</v>
      </c>
      <c r="E114" s="4">
        <f>+C114+D114</f>
        <v>74</v>
      </c>
      <c r="H114">
        <v>0</v>
      </c>
      <c r="I114">
        <v>4</v>
      </c>
      <c r="K114" s="2" t="str">
        <f>CONCATENATE(H114,"-",I114)</f>
        <v>0-4</v>
      </c>
      <c r="L114" s="2">
        <f>+(C114+C115)*-1</f>
        <v>-209</v>
      </c>
      <c r="M114" s="10">
        <f>+(D114+D115)</f>
        <v>224</v>
      </c>
    </row>
    <row r="115" spans="2:13" x14ac:dyDescent="0.25">
      <c r="B115" t="s">
        <v>8</v>
      </c>
      <c r="C115">
        <v>176</v>
      </c>
      <c r="D115">
        <v>183</v>
      </c>
      <c r="E115" s="4">
        <f t="shared" ref="E115:E137" si="0">+C115+D115</f>
        <v>359</v>
      </c>
      <c r="H115">
        <v>5</v>
      </c>
      <c r="I115">
        <v>9</v>
      </c>
      <c r="K115" s="2" t="str">
        <f t="shared" ref="K115:K134" si="1">CONCATENATE(H115,"-",I115)</f>
        <v>5-9</v>
      </c>
      <c r="L115" s="2">
        <f>+C116*-1</f>
        <v>-281</v>
      </c>
      <c r="M115" s="10">
        <f>+D116</f>
        <v>275</v>
      </c>
    </row>
    <row r="116" spans="2:13" x14ac:dyDescent="0.25">
      <c r="B116" t="s">
        <v>9</v>
      </c>
      <c r="C116">
        <v>281</v>
      </c>
      <c r="D116">
        <v>275</v>
      </c>
      <c r="E116" s="4">
        <f t="shared" si="0"/>
        <v>556</v>
      </c>
      <c r="H116">
        <v>10</v>
      </c>
      <c r="I116">
        <v>14</v>
      </c>
      <c r="K116" s="2" t="str">
        <f t="shared" si="1"/>
        <v>10-14</v>
      </c>
      <c r="L116" s="10">
        <f t="shared" ref="L116:L134" si="2">+C117*-1</f>
        <v>-287</v>
      </c>
      <c r="M116" s="10">
        <f t="shared" ref="M116:M134" si="3">+D117</f>
        <v>282</v>
      </c>
    </row>
    <row r="117" spans="2:13" x14ac:dyDescent="0.25">
      <c r="B117" t="s">
        <v>10</v>
      </c>
      <c r="C117">
        <v>287</v>
      </c>
      <c r="D117">
        <v>282</v>
      </c>
      <c r="E117" s="4">
        <f t="shared" si="0"/>
        <v>569</v>
      </c>
      <c r="H117">
        <v>15</v>
      </c>
      <c r="I117">
        <v>19</v>
      </c>
      <c r="K117" s="2" t="str">
        <f t="shared" si="1"/>
        <v>15-19</v>
      </c>
      <c r="L117" s="10">
        <f t="shared" si="2"/>
        <v>-241</v>
      </c>
      <c r="M117" s="10">
        <f t="shared" si="3"/>
        <v>226</v>
      </c>
    </row>
    <row r="118" spans="2:13" x14ac:dyDescent="0.25">
      <c r="B118" t="s">
        <v>11</v>
      </c>
      <c r="C118">
        <v>241</v>
      </c>
      <c r="D118">
        <v>226</v>
      </c>
      <c r="E118" s="4">
        <f t="shared" si="0"/>
        <v>467</v>
      </c>
      <c r="F118" s="18">
        <f>SUM(E114:E118)</f>
        <v>2025</v>
      </c>
      <c r="G118" s="19">
        <f>+F118/E136</f>
        <v>0.49378200438917336</v>
      </c>
      <c r="H118">
        <v>20</v>
      </c>
      <c r="I118">
        <v>24</v>
      </c>
      <c r="K118" s="2" t="str">
        <f t="shared" si="1"/>
        <v>20-24</v>
      </c>
      <c r="L118" s="10">
        <f t="shared" si="2"/>
        <v>-141</v>
      </c>
      <c r="M118" s="10">
        <f t="shared" si="3"/>
        <v>174</v>
      </c>
    </row>
    <row r="119" spans="2:13" x14ac:dyDescent="0.25">
      <c r="B119" t="s">
        <v>12</v>
      </c>
      <c r="C119">
        <v>141</v>
      </c>
      <c r="D119">
        <v>174</v>
      </c>
      <c r="E119" s="5">
        <f t="shared" si="0"/>
        <v>315</v>
      </c>
      <c r="H119">
        <v>25</v>
      </c>
      <c r="I119">
        <v>29</v>
      </c>
      <c r="K119" s="2" t="str">
        <f t="shared" si="1"/>
        <v>25-29</v>
      </c>
      <c r="L119" s="10">
        <f t="shared" si="2"/>
        <v>-116</v>
      </c>
      <c r="M119" s="10">
        <f t="shared" si="3"/>
        <v>154</v>
      </c>
    </row>
    <row r="120" spans="2:13" x14ac:dyDescent="0.25">
      <c r="B120" t="s">
        <v>13</v>
      </c>
      <c r="C120">
        <v>116</v>
      </c>
      <c r="D120">
        <v>154</v>
      </c>
      <c r="E120" s="5">
        <f t="shared" si="0"/>
        <v>270</v>
      </c>
      <c r="H120">
        <v>30</v>
      </c>
      <c r="I120">
        <v>34</v>
      </c>
      <c r="K120" s="2" t="str">
        <f t="shared" si="1"/>
        <v>30-34</v>
      </c>
      <c r="L120" s="10">
        <f t="shared" si="2"/>
        <v>-67</v>
      </c>
      <c r="M120" s="10">
        <f t="shared" si="3"/>
        <v>106</v>
      </c>
    </row>
    <row r="121" spans="2:13" x14ac:dyDescent="0.25">
      <c r="B121" t="s">
        <v>14</v>
      </c>
      <c r="C121">
        <v>67</v>
      </c>
      <c r="D121">
        <v>106</v>
      </c>
      <c r="E121" s="5">
        <f t="shared" si="0"/>
        <v>173</v>
      </c>
      <c r="H121">
        <v>35</v>
      </c>
      <c r="I121">
        <v>39</v>
      </c>
      <c r="K121" s="2" t="str">
        <f t="shared" si="1"/>
        <v>35-39</v>
      </c>
      <c r="L121" s="10">
        <f t="shared" si="2"/>
        <v>-58</v>
      </c>
      <c r="M121" s="10">
        <f t="shared" si="3"/>
        <v>108</v>
      </c>
    </row>
    <row r="122" spans="2:13" x14ac:dyDescent="0.25">
      <c r="B122" t="s">
        <v>15</v>
      </c>
      <c r="C122">
        <v>58</v>
      </c>
      <c r="D122">
        <v>108</v>
      </c>
      <c r="E122" s="5">
        <f t="shared" si="0"/>
        <v>166</v>
      </c>
      <c r="H122">
        <v>40</v>
      </c>
      <c r="I122">
        <v>44</v>
      </c>
      <c r="K122" s="2" t="str">
        <f t="shared" si="1"/>
        <v>40-44</v>
      </c>
      <c r="L122" s="10">
        <f t="shared" si="2"/>
        <v>-52</v>
      </c>
      <c r="M122" s="10">
        <f t="shared" si="3"/>
        <v>109</v>
      </c>
    </row>
    <row r="123" spans="2:13" x14ac:dyDescent="0.25">
      <c r="B123" t="s">
        <v>16</v>
      </c>
      <c r="C123">
        <v>52</v>
      </c>
      <c r="D123">
        <v>109</v>
      </c>
      <c r="E123" s="5">
        <f t="shared" si="0"/>
        <v>161</v>
      </c>
      <c r="H123">
        <v>45</v>
      </c>
      <c r="I123">
        <v>49</v>
      </c>
      <c r="K123" s="2" t="str">
        <f t="shared" si="1"/>
        <v>45-49</v>
      </c>
      <c r="L123" s="10">
        <f t="shared" si="2"/>
        <v>-60</v>
      </c>
      <c r="M123" s="10">
        <f t="shared" si="3"/>
        <v>110</v>
      </c>
    </row>
    <row r="124" spans="2:13" x14ac:dyDescent="0.25">
      <c r="B124" t="s">
        <v>17</v>
      </c>
      <c r="C124">
        <v>60</v>
      </c>
      <c r="D124">
        <v>110</v>
      </c>
      <c r="E124" s="5">
        <f t="shared" si="0"/>
        <v>170</v>
      </c>
      <c r="H124">
        <v>50</v>
      </c>
      <c r="I124">
        <v>54</v>
      </c>
      <c r="K124" s="2" t="str">
        <f t="shared" si="1"/>
        <v>50-54</v>
      </c>
      <c r="L124" s="10">
        <f t="shared" si="2"/>
        <v>-65</v>
      </c>
      <c r="M124" s="10">
        <f t="shared" si="3"/>
        <v>102</v>
      </c>
    </row>
    <row r="125" spans="2:13" x14ac:dyDescent="0.25">
      <c r="B125" t="s">
        <v>18</v>
      </c>
      <c r="C125">
        <v>65</v>
      </c>
      <c r="D125">
        <v>102</v>
      </c>
      <c r="E125" s="5">
        <f t="shared" si="0"/>
        <v>167</v>
      </c>
      <c r="H125">
        <v>55</v>
      </c>
      <c r="I125">
        <v>59</v>
      </c>
      <c r="K125" s="2" t="str">
        <f t="shared" si="1"/>
        <v>55-59</v>
      </c>
      <c r="L125" s="10">
        <f t="shared" si="2"/>
        <v>-62</v>
      </c>
      <c r="M125" s="10">
        <f t="shared" si="3"/>
        <v>72</v>
      </c>
    </row>
    <row r="126" spans="2:13" x14ac:dyDescent="0.25">
      <c r="B126" t="s">
        <v>19</v>
      </c>
      <c r="C126">
        <v>62</v>
      </c>
      <c r="D126">
        <v>72</v>
      </c>
      <c r="E126" s="5">
        <f t="shared" si="0"/>
        <v>134</v>
      </c>
      <c r="H126">
        <v>60</v>
      </c>
      <c r="I126">
        <v>64</v>
      </c>
      <c r="K126" s="2" t="str">
        <f t="shared" si="1"/>
        <v>60-64</v>
      </c>
      <c r="L126" s="10">
        <f t="shared" si="2"/>
        <v>-46</v>
      </c>
      <c r="M126" s="10">
        <f t="shared" si="3"/>
        <v>72</v>
      </c>
    </row>
    <row r="127" spans="2:13" x14ac:dyDescent="0.25">
      <c r="B127" t="s">
        <v>20</v>
      </c>
      <c r="C127">
        <v>46</v>
      </c>
      <c r="D127">
        <v>72</v>
      </c>
      <c r="E127" s="5">
        <f t="shared" si="0"/>
        <v>118</v>
      </c>
      <c r="F127" s="16">
        <f>SUM(E119:E127)</f>
        <v>1674</v>
      </c>
      <c r="G127" s="17">
        <f>+F127/E136</f>
        <v>0.40819312362838334</v>
      </c>
      <c r="H127">
        <v>65</v>
      </c>
      <c r="I127">
        <v>69</v>
      </c>
      <c r="K127" s="2" t="str">
        <f t="shared" si="1"/>
        <v>65-69</v>
      </c>
      <c r="L127" s="10">
        <f t="shared" si="2"/>
        <v>-37</v>
      </c>
      <c r="M127" s="10">
        <f t="shared" si="3"/>
        <v>65</v>
      </c>
    </row>
    <row r="128" spans="2:13" x14ac:dyDescent="0.25">
      <c r="B128" t="s">
        <v>21</v>
      </c>
      <c r="C128">
        <v>37</v>
      </c>
      <c r="D128">
        <v>65</v>
      </c>
      <c r="E128" s="6">
        <f t="shared" si="0"/>
        <v>102</v>
      </c>
      <c r="H128">
        <v>70</v>
      </c>
      <c r="I128">
        <v>74</v>
      </c>
      <c r="K128" s="2" t="str">
        <f t="shared" si="1"/>
        <v>70-74</v>
      </c>
      <c r="L128" s="10">
        <f t="shared" si="2"/>
        <v>-41</v>
      </c>
      <c r="M128" s="10">
        <f t="shared" si="3"/>
        <v>58</v>
      </c>
    </row>
    <row r="129" spans="2:13" x14ac:dyDescent="0.25">
      <c r="B129" t="s">
        <v>22</v>
      </c>
      <c r="C129">
        <v>41</v>
      </c>
      <c r="D129">
        <v>58</v>
      </c>
      <c r="E129" s="6">
        <f t="shared" si="0"/>
        <v>99</v>
      </c>
      <c r="H129">
        <v>75</v>
      </c>
      <c r="I129">
        <v>79</v>
      </c>
      <c r="K129" s="2" t="str">
        <f t="shared" si="1"/>
        <v>75-79</v>
      </c>
      <c r="L129" s="10">
        <f t="shared" si="2"/>
        <v>-24</v>
      </c>
      <c r="M129" s="10">
        <f t="shared" si="3"/>
        <v>58</v>
      </c>
    </row>
    <row r="130" spans="2:13" x14ac:dyDescent="0.25">
      <c r="B130" t="s">
        <v>23</v>
      </c>
      <c r="C130">
        <v>24</v>
      </c>
      <c r="D130">
        <v>58</v>
      </c>
      <c r="E130" s="6">
        <f t="shared" si="0"/>
        <v>82</v>
      </c>
      <c r="H130">
        <v>80</v>
      </c>
      <c r="I130">
        <v>84</v>
      </c>
      <c r="K130" s="2" t="str">
        <f t="shared" si="1"/>
        <v>80-84</v>
      </c>
      <c r="L130" s="10">
        <f t="shared" si="2"/>
        <v>-20</v>
      </c>
      <c r="M130" s="10">
        <f t="shared" si="3"/>
        <v>43</v>
      </c>
    </row>
    <row r="131" spans="2:13" x14ac:dyDescent="0.25">
      <c r="B131" t="s">
        <v>24</v>
      </c>
      <c r="C131">
        <v>20</v>
      </c>
      <c r="D131">
        <v>43</v>
      </c>
      <c r="E131" s="6">
        <f t="shared" si="0"/>
        <v>63</v>
      </c>
      <c r="H131">
        <v>85</v>
      </c>
      <c r="I131">
        <v>89</v>
      </c>
      <c r="K131" s="2" t="str">
        <f t="shared" si="1"/>
        <v>85-89</v>
      </c>
      <c r="L131" s="10">
        <f t="shared" si="2"/>
        <v>-13</v>
      </c>
      <c r="M131" s="10">
        <f t="shared" si="3"/>
        <v>13</v>
      </c>
    </row>
    <row r="132" spans="2:13" x14ac:dyDescent="0.25">
      <c r="B132" t="s">
        <v>25</v>
      </c>
      <c r="C132">
        <v>13</v>
      </c>
      <c r="D132">
        <v>13</v>
      </c>
      <c r="E132" s="6">
        <f t="shared" si="0"/>
        <v>26</v>
      </c>
      <c r="H132">
        <v>90</v>
      </c>
      <c r="I132">
        <v>94</v>
      </c>
      <c r="K132" s="2" t="str">
        <f t="shared" si="1"/>
        <v>90-94</v>
      </c>
      <c r="L132" s="10">
        <f t="shared" si="2"/>
        <v>-12</v>
      </c>
      <c r="M132" s="10">
        <f t="shared" si="3"/>
        <v>11</v>
      </c>
    </row>
    <row r="133" spans="2:13" x14ac:dyDescent="0.25">
      <c r="B133" t="s">
        <v>26</v>
      </c>
      <c r="C133">
        <v>12</v>
      </c>
      <c r="D133">
        <v>11</v>
      </c>
      <c r="E133" s="6">
        <f t="shared" si="0"/>
        <v>23</v>
      </c>
      <c r="H133">
        <v>95</v>
      </c>
      <c r="I133">
        <v>99</v>
      </c>
      <c r="K133" s="2" t="str">
        <f t="shared" si="1"/>
        <v>95-99</v>
      </c>
      <c r="L133" s="10">
        <f t="shared" si="2"/>
        <v>-2</v>
      </c>
      <c r="M133" s="10">
        <f t="shared" si="3"/>
        <v>4</v>
      </c>
    </row>
    <row r="134" spans="2:13" x14ac:dyDescent="0.25">
      <c r="B134" t="s">
        <v>27</v>
      </c>
      <c r="C134">
        <v>2</v>
      </c>
      <c r="D134">
        <v>4</v>
      </c>
      <c r="E134" s="14">
        <f t="shared" si="0"/>
        <v>6</v>
      </c>
      <c r="F134" s="12"/>
      <c r="G134" s="12"/>
      <c r="H134">
        <v>100</v>
      </c>
      <c r="I134">
        <v>104</v>
      </c>
      <c r="K134" s="2" t="str">
        <f t="shared" si="1"/>
        <v>100-104</v>
      </c>
      <c r="L134" s="10">
        <f t="shared" si="2"/>
        <v>0</v>
      </c>
      <c r="M134" s="10">
        <f t="shared" si="3"/>
        <v>1</v>
      </c>
    </row>
    <row r="135" spans="2:13" x14ac:dyDescent="0.25">
      <c r="B135" t="s">
        <v>38</v>
      </c>
      <c r="C135">
        <v>0</v>
      </c>
      <c r="D135">
        <v>1</v>
      </c>
      <c r="E135" s="6">
        <f t="shared" si="0"/>
        <v>1</v>
      </c>
      <c r="F135" s="20">
        <f>SUM(E128:E135)</f>
        <v>402</v>
      </c>
      <c r="G135" s="21">
        <f>+F135/E136</f>
        <v>9.8024871982443307E-2</v>
      </c>
      <c r="K135" s="13"/>
      <c r="L135" s="10"/>
      <c r="M135" s="10"/>
    </row>
    <row r="136" spans="2:13" x14ac:dyDescent="0.25">
      <c r="B136" s="2" t="s">
        <v>28</v>
      </c>
      <c r="C136" s="1">
        <f>SUM(C114:C135)</f>
        <v>1834</v>
      </c>
      <c r="D136" s="1">
        <f>SUM(D114:D135)</f>
        <v>2267</v>
      </c>
      <c r="E136" s="15">
        <f t="shared" si="0"/>
        <v>4101</v>
      </c>
      <c r="L136" s="3">
        <f>SUM(L114:L135)</f>
        <v>-1834</v>
      </c>
      <c r="M136" s="3">
        <f>SUM(M114:M135)</f>
        <v>2267</v>
      </c>
    </row>
    <row r="137" spans="2:13" x14ac:dyDescent="0.25">
      <c r="C137" s="7">
        <f>+C136/E136</f>
        <v>0.44720799804925626</v>
      </c>
      <c r="D137" s="7">
        <f>+D136/E136</f>
        <v>0.55279200195074374</v>
      </c>
      <c r="E137" s="7">
        <f t="shared" si="0"/>
        <v>1</v>
      </c>
    </row>
    <row r="138" spans="2:13" x14ac:dyDescent="0.25">
      <c r="C138" s="8"/>
      <c r="D138" s="8"/>
      <c r="E138" s="9"/>
    </row>
    <row r="139" spans="2:13" x14ac:dyDescent="0.25">
      <c r="C139" s="8"/>
      <c r="D139" s="8"/>
      <c r="E139" s="9"/>
    </row>
    <row r="140" spans="2:13" x14ac:dyDescent="0.25">
      <c r="C140" s="8"/>
      <c r="D140" s="8"/>
      <c r="E140" s="9"/>
    </row>
    <row r="141" spans="2:13" x14ac:dyDescent="0.25">
      <c r="B141" t="s">
        <v>36</v>
      </c>
      <c r="C141" t="s">
        <v>37</v>
      </c>
    </row>
    <row r="143" spans="2:13" x14ac:dyDescent="0.25">
      <c r="B143" t="s">
        <v>2</v>
      </c>
      <c r="C143" t="s">
        <v>3</v>
      </c>
    </row>
    <row r="144" spans="2:13" x14ac:dyDescent="0.25">
      <c r="C144" t="s">
        <v>4</v>
      </c>
      <c r="D144" t="s">
        <v>5</v>
      </c>
      <c r="E144" t="s">
        <v>6</v>
      </c>
    </row>
    <row r="145" spans="2:5" x14ac:dyDescent="0.25">
      <c r="B145" t="s">
        <v>7</v>
      </c>
      <c r="C145">
        <v>33</v>
      </c>
      <c r="D145">
        <v>41</v>
      </c>
      <c r="E145">
        <v>74</v>
      </c>
    </row>
    <row r="146" spans="2:5" x14ac:dyDescent="0.25">
      <c r="B146" t="s">
        <v>8</v>
      </c>
      <c r="C146">
        <v>176</v>
      </c>
      <c r="D146">
        <v>183</v>
      </c>
      <c r="E146">
        <v>359</v>
      </c>
    </row>
    <row r="147" spans="2:5" x14ac:dyDescent="0.25">
      <c r="B147" t="s">
        <v>9</v>
      </c>
      <c r="C147">
        <v>281</v>
      </c>
      <c r="D147">
        <v>275</v>
      </c>
      <c r="E147">
        <v>556</v>
      </c>
    </row>
    <row r="148" spans="2:5" x14ac:dyDescent="0.25">
      <c r="B148" t="s">
        <v>10</v>
      </c>
      <c r="C148">
        <v>287</v>
      </c>
      <c r="D148">
        <v>282</v>
      </c>
      <c r="E148">
        <v>569</v>
      </c>
    </row>
    <row r="149" spans="2:5" x14ac:dyDescent="0.25">
      <c r="B149" t="s">
        <v>11</v>
      </c>
      <c r="C149">
        <v>241</v>
      </c>
      <c r="D149">
        <v>226</v>
      </c>
      <c r="E149">
        <v>467</v>
      </c>
    </row>
    <row r="150" spans="2:5" x14ac:dyDescent="0.25">
      <c r="B150" t="s">
        <v>12</v>
      </c>
      <c r="C150">
        <v>141</v>
      </c>
      <c r="D150">
        <v>174</v>
      </c>
      <c r="E150">
        <v>315</v>
      </c>
    </row>
    <row r="151" spans="2:5" x14ac:dyDescent="0.25">
      <c r="B151" t="s">
        <v>13</v>
      </c>
      <c r="C151">
        <v>116</v>
      </c>
      <c r="D151">
        <v>154</v>
      </c>
      <c r="E151">
        <v>270</v>
      </c>
    </row>
    <row r="152" spans="2:5" x14ac:dyDescent="0.25">
      <c r="B152" t="s">
        <v>14</v>
      </c>
      <c r="C152">
        <v>67</v>
      </c>
      <c r="D152">
        <v>106</v>
      </c>
      <c r="E152">
        <v>173</v>
      </c>
    </row>
    <row r="153" spans="2:5" x14ac:dyDescent="0.25">
      <c r="B153" t="s">
        <v>15</v>
      </c>
      <c r="C153">
        <v>58</v>
      </c>
      <c r="D153">
        <v>108</v>
      </c>
      <c r="E153">
        <v>166</v>
      </c>
    </row>
    <row r="154" spans="2:5" x14ac:dyDescent="0.25">
      <c r="B154" t="s">
        <v>16</v>
      </c>
      <c r="C154">
        <v>52</v>
      </c>
      <c r="D154">
        <v>109</v>
      </c>
      <c r="E154">
        <v>161</v>
      </c>
    </row>
    <row r="155" spans="2:5" x14ac:dyDescent="0.25">
      <c r="B155" t="s">
        <v>17</v>
      </c>
      <c r="C155">
        <v>60</v>
      </c>
      <c r="D155">
        <v>110</v>
      </c>
      <c r="E155">
        <v>170</v>
      </c>
    </row>
    <row r="156" spans="2:5" x14ac:dyDescent="0.25">
      <c r="B156" t="s">
        <v>18</v>
      </c>
      <c r="C156">
        <v>65</v>
      </c>
      <c r="D156">
        <v>102</v>
      </c>
      <c r="E156">
        <v>167</v>
      </c>
    </row>
    <row r="157" spans="2:5" x14ac:dyDescent="0.25">
      <c r="B157" t="s">
        <v>19</v>
      </c>
      <c r="C157">
        <v>62</v>
      </c>
      <c r="D157">
        <v>72</v>
      </c>
      <c r="E157">
        <v>134</v>
      </c>
    </row>
    <row r="158" spans="2:5" x14ac:dyDescent="0.25">
      <c r="B158" t="s">
        <v>20</v>
      </c>
      <c r="C158">
        <v>46</v>
      </c>
      <c r="D158">
        <v>72</v>
      </c>
      <c r="E158">
        <v>118</v>
      </c>
    </row>
    <row r="159" spans="2:5" x14ac:dyDescent="0.25">
      <c r="B159" t="s">
        <v>21</v>
      </c>
      <c r="C159">
        <v>37</v>
      </c>
      <c r="D159">
        <v>65</v>
      </c>
      <c r="E159">
        <v>102</v>
      </c>
    </row>
    <row r="160" spans="2:5" x14ac:dyDescent="0.25">
      <c r="B160" t="s">
        <v>22</v>
      </c>
      <c r="C160">
        <v>41</v>
      </c>
      <c r="D160">
        <v>58</v>
      </c>
      <c r="E160">
        <v>99</v>
      </c>
    </row>
    <row r="161" spans="2:5" x14ac:dyDescent="0.25">
      <c r="B161" t="s">
        <v>23</v>
      </c>
      <c r="C161">
        <v>24</v>
      </c>
      <c r="D161">
        <v>58</v>
      </c>
      <c r="E161">
        <v>82</v>
      </c>
    </row>
    <row r="162" spans="2:5" x14ac:dyDescent="0.25">
      <c r="B162" t="s">
        <v>24</v>
      </c>
      <c r="C162">
        <v>20</v>
      </c>
      <c r="D162">
        <v>43</v>
      </c>
      <c r="E162">
        <v>63</v>
      </c>
    </row>
    <row r="163" spans="2:5" x14ac:dyDescent="0.25">
      <c r="B163" t="s">
        <v>25</v>
      </c>
      <c r="C163">
        <v>13</v>
      </c>
      <c r="D163">
        <v>13</v>
      </c>
      <c r="E163">
        <v>26</v>
      </c>
    </row>
    <row r="164" spans="2:5" x14ac:dyDescent="0.25">
      <c r="B164" t="s">
        <v>26</v>
      </c>
      <c r="C164">
        <v>12</v>
      </c>
      <c r="D164">
        <v>11</v>
      </c>
      <c r="E164">
        <v>23</v>
      </c>
    </row>
    <row r="165" spans="2:5" x14ac:dyDescent="0.25">
      <c r="B165" t="s">
        <v>27</v>
      </c>
      <c r="C165">
        <v>2</v>
      </c>
      <c r="D165">
        <v>4</v>
      </c>
      <c r="E165">
        <v>6</v>
      </c>
    </row>
    <row r="166" spans="2:5" x14ac:dyDescent="0.25">
      <c r="B166" t="s">
        <v>38</v>
      </c>
      <c r="C166" t="s">
        <v>35</v>
      </c>
      <c r="D166">
        <v>1</v>
      </c>
      <c r="E166">
        <v>1</v>
      </c>
    </row>
    <row r="167" spans="2:5" x14ac:dyDescent="0.25">
      <c r="B167" t="s">
        <v>28</v>
      </c>
      <c r="C167">
        <v>1834</v>
      </c>
      <c r="D167">
        <v>2267</v>
      </c>
      <c r="E167">
        <v>4101</v>
      </c>
    </row>
    <row r="169" spans="2:5" x14ac:dyDescent="0.25">
      <c r="B169" t="s">
        <v>39</v>
      </c>
      <c r="C169" t="s">
        <v>40</v>
      </c>
    </row>
    <row r="171" spans="2:5" x14ac:dyDescent="0.25">
      <c r="B171" t="s">
        <v>2</v>
      </c>
      <c r="C171" t="s">
        <v>3</v>
      </c>
    </row>
    <row r="172" spans="2:5" x14ac:dyDescent="0.25">
      <c r="C172" t="s">
        <v>4</v>
      </c>
      <c r="D172" t="s">
        <v>5</v>
      </c>
      <c r="E172" t="s">
        <v>6</v>
      </c>
    </row>
    <row r="173" spans="2:5" x14ac:dyDescent="0.25">
      <c r="B173" t="s">
        <v>7</v>
      </c>
      <c r="C173">
        <v>27</v>
      </c>
      <c r="D173">
        <v>36</v>
      </c>
      <c r="E173">
        <v>63</v>
      </c>
    </row>
    <row r="174" spans="2:5" x14ac:dyDescent="0.25">
      <c r="B174" t="s">
        <v>8</v>
      </c>
      <c r="C174">
        <v>113</v>
      </c>
      <c r="D174">
        <v>124</v>
      </c>
      <c r="E174">
        <v>237</v>
      </c>
    </row>
    <row r="175" spans="2:5" x14ac:dyDescent="0.25">
      <c r="B175" t="s">
        <v>9</v>
      </c>
      <c r="C175">
        <v>136</v>
      </c>
      <c r="D175">
        <v>138</v>
      </c>
      <c r="E175">
        <v>274</v>
      </c>
    </row>
    <row r="176" spans="2:5" x14ac:dyDescent="0.25">
      <c r="B176" t="s">
        <v>10</v>
      </c>
      <c r="C176">
        <v>186</v>
      </c>
      <c r="D176">
        <v>184</v>
      </c>
      <c r="E176">
        <v>370</v>
      </c>
    </row>
    <row r="177" spans="2:5" x14ac:dyDescent="0.25">
      <c r="B177" t="s">
        <v>11</v>
      </c>
      <c r="C177">
        <v>162</v>
      </c>
      <c r="D177">
        <v>158</v>
      </c>
      <c r="E177">
        <v>320</v>
      </c>
    </row>
    <row r="178" spans="2:5" x14ac:dyDescent="0.25">
      <c r="B178" t="s">
        <v>12</v>
      </c>
      <c r="C178">
        <v>57</v>
      </c>
      <c r="D178">
        <v>96</v>
      </c>
      <c r="E178">
        <v>153</v>
      </c>
    </row>
    <row r="179" spans="2:5" x14ac:dyDescent="0.25">
      <c r="B179" t="s">
        <v>13</v>
      </c>
      <c r="C179">
        <v>31</v>
      </c>
      <c r="D179">
        <v>70</v>
      </c>
      <c r="E179">
        <v>101</v>
      </c>
    </row>
    <row r="180" spans="2:5" x14ac:dyDescent="0.25">
      <c r="B180" t="s">
        <v>14</v>
      </c>
      <c r="C180">
        <v>31</v>
      </c>
      <c r="D180">
        <v>68</v>
      </c>
      <c r="E180">
        <v>99</v>
      </c>
    </row>
    <row r="181" spans="2:5" x14ac:dyDescent="0.25">
      <c r="B181" t="s">
        <v>15</v>
      </c>
      <c r="C181">
        <v>37</v>
      </c>
      <c r="D181">
        <v>70</v>
      </c>
      <c r="E181">
        <v>107</v>
      </c>
    </row>
    <row r="182" spans="2:5" x14ac:dyDescent="0.25">
      <c r="B182" t="s">
        <v>16</v>
      </c>
      <c r="C182">
        <v>40</v>
      </c>
      <c r="D182">
        <v>52</v>
      </c>
      <c r="E182">
        <v>92</v>
      </c>
    </row>
    <row r="183" spans="2:5" x14ac:dyDescent="0.25">
      <c r="B183" t="s">
        <v>17</v>
      </c>
      <c r="C183">
        <v>38</v>
      </c>
      <c r="D183">
        <v>66</v>
      </c>
      <c r="E183">
        <v>104</v>
      </c>
    </row>
    <row r="184" spans="2:5" x14ac:dyDescent="0.25">
      <c r="B184" t="s">
        <v>18</v>
      </c>
      <c r="C184">
        <v>29</v>
      </c>
      <c r="D184">
        <v>45</v>
      </c>
      <c r="E184">
        <v>74</v>
      </c>
    </row>
    <row r="185" spans="2:5" x14ac:dyDescent="0.25">
      <c r="B185" t="s">
        <v>19</v>
      </c>
      <c r="C185">
        <v>39</v>
      </c>
      <c r="D185">
        <v>58</v>
      </c>
      <c r="E185">
        <v>97</v>
      </c>
    </row>
    <row r="186" spans="2:5" x14ac:dyDescent="0.25">
      <c r="B186" t="s">
        <v>20</v>
      </c>
      <c r="C186">
        <v>39</v>
      </c>
      <c r="D186">
        <v>37</v>
      </c>
      <c r="E186">
        <v>76</v>
      </c>
    </row>
    <row r="187" spans="2:5" x14ac:dyDescent="0.25">
      <c r="B187" t="s">
        <v>21</v>
      </c>
      <c r="C187">
        <v>22</v>
      </c>
      <c r="D187">
        <v>35</v>
      </c>
      <c r="E187">
        <v>57</v>
      </c>
    </row>
    <row r="188" spans="2:5" x14ac:dyDescent="0.25">
      <c r="B188" t="s">
        <v>22</v>
      </c>
      <c r="C188">
        <v>32</v>
      </c>
      <c r="D188">
        <v>30</v>
      </c>
      <c r="E188">
        <v>62</v>
      </c>
    </row>
    <row r="189" spans="2:5" x14ac:dyDescent="0.25">
      <c r="B189" t="s">
        <v>23</v>
      </c>
      <c r="C189">
        <v>11</v>
      </c>
      <c r="D189">
        <v>24</v>
      </c>
      <c r="E189">
        <v>35</v>
      </c>
    </row>
    <row r="190" spans="2:5" x14ac:dyDescent="0.25">
      <c r="B190" t="s">
        <v>24</v>
      </c>
      <c r="C190">
        <v>7</v>
      </c>
      <c r="D190">
        <v>12</v>
      </c>
      <c r="E190">
        <v>19</v>
      </c>
    </row>
    <row r="191" spans="2:5" x14ac:dyDescent="0.25">
      <c r="B191" t="s">
        <v>25</v>
      </c>
      <c r="C191">
        <v>2</v>
      </c>
      <c r="D191">
        <v>6</v>
      </c>
      <c r="E191">
        <v>8</v>
      </c>
    </row>
    <row r="192" spans="2:5" x14ac:dyDescent="0.25">
      <c r="B192" t="s">
        <v>26</v>
      </c>
      <c r="C192">
        <v>1</v>
      </c>
      <c r="D192">
        <v>2</v>
      </c>
      <c r="E192">
        <v>3</v>
      </c>
    </row>
    <row r="193" spans="2:5" x14ac:dyDescent="0.25">
      <c r="B193" t="s">
        <v>28</v>
      </c>
      <c r="C193">
        <v>1040</v>
      </c>
      <c r="D193">
        <v>1311</v>
      </c>
      <c r="E193">
        <v>2351</v>
      </c>
    </row>
    <row r="197" spans="2:5" x14ac:dyDescent="0.25">
      <c r="B197" t="s">
        <v>36</v>
      </c>
      <c r="C197" t="s">
        <v>37</v>
      </c>
    </row>
    <row r="199" spans="2:5" x14ac:dyDescent="0.25">
      <c r="B199" t="s">
        <v>46</v>
      </c>
      <c r="C199" t="s">
        <v>58</v>
      </c>
      <c r="D199" t="s">
        <v>59</v>
      </c>
      <c r="E199" t="s">
        <v>60</v>
      </c>
    </row>
    <row r="200" spans="2:5" x14ac:dyDescent="0.25">
      <c r="B200" t="s">
        <v>47</v>
      </c>
      <c r="C200">
        <v>169</v>
      </c>
      <c r="D200">
        <v>4.6074154852780803E-2</v>
      </c>
      <c r="E200">
        <v>4.6074154852780803E-2</v>
      </c>
    </row>
    <row r="201" spans="2:5" x14ac:dyDescent="0.25">
      <c r="B201" t="s">
        <v>48</v>
      </c>
      <c r="C201">
        <v>29</v>
      </c>
      <c r="D201">
        <v>7.9062159214830993E-3</v>
      </c>
      <c r="E201">
        <v>5.3980370774263903E-2</v>
      </c>
    </row>
    <row r="202" spans="2:5" x14ac:dyDescent="0.25">
      <c r="B202" t="s">
        <v>49</v>
      </c>
      <c r="C202">
        <v>31</v>
      </c>
      <c r="D202">
        <v>8.4514721919302094E-3</v>
      </c>
      <c r="E202">
        <v>6.2431842966194098E-2</v>
      </c>
    </row>
    <row r="203" spans="2:5" x14ac:dyDescent="0.25">
      <c r="B203" t="s">
        <v>50</v>
      </c>
      <c r="C203">
        <v>1713</v>
      </c>
      <c r="D203">
        <v>0.46701199563794998</v>
      </c>
      <c r="E203">
        <v>0.52944383860414401</v>
      </c>
    </row>
    <row r="204" spans="2:5" x14ac:dyDescent="0.25">
      <c r="B204" t="s">
        <v>51</v>
      </c>
      <c r="C204">
        <v>229</v>
      </c>
      <c r="D204">
        <v>6.2431842966194098E-2</v>
      </c>
      <c r="E204">
        <v>0.59187568157033799</v>
      </c>
    </row>
    <row r="205" spans="2:5" x14ac:dyDescent="0.25">
      <c r="B205" t="s">
        <v>52</v>
      </c>
      <c r="C205">
        <v>1184</v>
      </c>
      <c r="D205">
        <v>0.32279171210468899</v>
      </c>
      <c r="E205">
        <v>0.91466739367502703</v>
      </c>
    </row>
    <row r="206" spans="2:5" x14ac:dyDescent="0.25">
      <c r="B206" t="s">
        <v>53</v>
      </c>
      <c r="C206">
        <v>174</v>
      </c>
      <c r="D206">
        <v>4.7437295528898603E-2</v>
      </c>
      <c r="E206">
        <v>0.962104689203926</v>
      </c>
    </row>
    <row r="207" spans="2:5" x14ac:dyDescent="0.25">
      <c r="B207" t="s">
        <v>54</v>
      </c>
      <c r="C207">
        <v>8</v>
      </c>
      <c r="D207">
        <v>2.1810250817884398E-3</v>
      </c>
      <c r="E207">
        <v>0.96428571428571397</v>
      </c>
    </row>
    <row r="208" spans="2:5" x14ac:dyDescent="0.25">
      <c r="B208" t="s">
        <v>55</v>
      </c>
      <c r="C208">
        <v>60</v>
      </c>
      <c r="D208">
        <v>1.6357688113413298E-2</v>
      </c>
      <c r="E208">
        <v>0.98064340239912795</v>
      </c>
    </row>
    <row r="209" spans="2:14" x14ac:dyDescent="0.25">
      <c r="B209" t="s">
        <v>56</v>
      </c>
      <c r="C209">
        <v>2</v>
      </c>
      <c r="D209">
        <v>5.4525627044710995E-4</v>
      </c>
      <c r="E209">
        <v>0.98118865866957505</v>
      </c>
    </row>
    <row r="210" spans="2:14" x14ac:dyDescent="0.25">
      <c r="B210" t="s">
        <v>57</v>
      </c>
      <c r="C210">
        <v>69</v>
      </c>
      <c r="D210">
        <v>1.88113413304253E-2</v>
      </c>
      <c r="E210">
        <v>1</v>
      </c>
    </row>
    <row r="211" spans="2:14" x14ac:dyDescent="0.25">
      <c r="B211" t="s">
        <v>28</v>
      </c>
      <c r="C211">
        <v>3668</v>
      </c>
      <c r="D211">
        <v>1</v>
      </c>
      <c r="E211">
        <v>1</v>
      </c>
    </row>
    <row r="213" spans="2:14" x14ac:dyDescent="0.25">
      <c r="B213" t="s">
        <v>61</v>
      </c>
      <c r="C213">
        <v>433</v>
      </c>
    </row>
    <row r="215" spans="2:14" x14ac:dyDescent="0.25">
      <c r="B215" t="s">
        <v>36</v>
      </c>
      <c r="C215" t="s">
        <v>37</v>
      </c>
    </row>
    <row r="217" spans="2:14" x14ac:dyDescent="0.25">
      <c r="B217" t="s">
        <v>3</v>
      </c>
      <c r="C217" t="s">
        <v>46</v>
      </c>
    </row>
    <row r="218" spans="2:14" x14ac:dyDescent="0.25">
      <c r="C218" t="s">
        <v>62</v>
      </c>
      <c r="D218" t="s">
        <v>63</v>
      </c>
      <c r="E218" t="s">
        <v>64</v>
      </c>
      <c r="F218" t="s">
        <v>65</v>
      </c>
      <c r="G218" t="s">
        <v>66</v>
      </c>
      <c r="H218" t="s">
        <v>67</v>
      </c>
      <c r="I218" t="s">
        <v>68</v>
      </c>
      <c r="J218" t="s">
        <v>69</v>
      </c>
      <c r="K218" t="s">
        <v>70</v>
      </c>
      <c r="L218" t="s">
        <v>71</v>
      </c>
      <c r="M218" t="s">
        <v>72</v>
      </c>
      <c r="N218" t="s">
        <v>6</v>
      </c>
    </row>
    <row r="219" spans="2:14" x14ac:dyDescent="0.25">
      <c r="B219" t="s">
        <v>73</v>
      </c>
      <c r="C219">
        <v>49</v>
      </c>
      <c r="D219">
        <v>11</v>
      </c>
      <c r="E219">
        <v>16</v>
      </c>
      <c r="F219">
        <v>700</v>
      </c>
      <c r="G219">
        <v>112</v>
      </c>
      <c r="H219">
        <v>576</v>
      </c>
      <c r="I219">
        <v>94</v>
      </c>
      <c r="J219">
        <v>2</v>
      </c>
      <c r="K219">
        <v>28</v>
      </c>
      <c r="L219">
        <v>2</v>
      </c>
      <c r="M219">
        <v>35</v>
      </c>
      <c r="N219">
        <v>1625</v>
      </c>
    </row>
    <row r="220" spans="2:14" x14ac:dyDescent="0.25">
      <c r="B220" t="s">
        <v>74</v>
      </c>
      <c r="C220">
        <v>120</v>
      </c>
      <c r="D220">
        <v>18</v>
      </c>
      <c r="E220">
        <v>15</v>
      </c>
      <c r="F220">
        <v>1013</v>
      </c>
      <c r="G220">
        <v>117</v>
      </c>
      <c r="H220">
        <v>608</v>
      </c>
      <c r="I220">
        <v>80</v>
      </c>
      <c r="J220">
        <v>6</v>
      </c>
      <c r="K220">
        <v>32</v>
      </c>
      <c r="L220" t="s">
        <v>35</v>
      </c>
      <c r="M220">
        <v>34</v>
      </c>
      <c r="N220">
        <v>2043</v>
      </c>
    </row>
    <row r="221" spans="2:14" x14ac:dyDescent="0.25">
      <c r="B221" t="s">
        <v>28</v>
      </c>
      <c r="C221">
        <v>169</v>
      </c>
      <c r="D221">
        <v>29</v>
      </c>
      <c r="E221">
        <v>31</v>
      </c>
      <c r="F221">
        <v>1713</v>
      </c>
      <c r="G221">
        <v>229</v>
      </c>
      <c r="H221">
        <v>1184</v>
      </c>
      <c r="I221">
        <v>174</v>
      </c>
      <c r="J221">
        <v>8</v>
      </c>
      <c r="K221">
        <v>60</v>
      </c>
      <c r="L221">
        <v>2</v>
      </c>
      <c r="M221">
        <v>69</v>
      </c>
      <c r="N221">
        <v>3668</v>
      </c>
    </row>
    <row r="223" spans="2:14" x14ac:dyDescent="0.25">
      <c r="B223" t="s">
        <v>61</v>
      </c>
      <c r="C223">
        <v>433</v>
      </c>
    </row>
    <row r="227" spans="2:14" x14ac:dyDescent="0.25">
      <c r="B227" t="s">
        <v>36</v>
      </c>
      <c r="C227" t="s">
        <v>37</v>
      </c>
    </row>
    <row r="229" spans="2:14" x14ac:dyDescent="0.25">
      <c r="B229" t="s">
        <v>2</v>
      </c>
      <c r="C229" t="s">
        <v>46</v>
      </c>
    </row>
    <row r="230" spans="2:14" ht="60" x14ac:dyDescent="0.25">
      <c r="C230" s="22" t="s">
        <v>62</v>
      </c>
      <c r="D230" s="22" t="s">
        <v>63</v>
      </c>
      <c r="E230" s="22" t="s">
        <v>64</v>
      </c>
      <c r="F230" s="22" t="s">
        <v>65</v>
      </c>
      <c r="G230" s="22" t="s">
        <v>66</v>
      </c>
      <c r="H230" s="22" t="s">
        <v>67</v>
      </c>
      <c r="I230" s="22" t="s">
        <v>68</v>
      </c>
      <c r="J230" s="22" t="s">
        <v>69</v>
      </c>
      <c r="K230" s="22" t="s">
        <v>70</v>
      </c>
      <c r="L230" s="22" t="s">
        <v>71</v>
      </c>
      <c r="M230" s="22" t="s">
        <v>72</v>
      </c>
      <c r="N230" s="22" t="s">
        <v>6</v>
      </c>
    </row>
    <row r="231" spans="2:14" x14ac:dyDescent="0.25">
      <c r="B231" t="s">
        <v>75</v>
      </c>
      <c r="C231">
        <v>6</v>
      </c>
      <c r="D231" t="s">
        <v>35</v>
      </c>
      <c r="E231">
        <v>29</v>
      </c>
      <c r="F231">
        <v>55</v>
      </c>
      <c r="G231" t="s">
        <v>35</v>
      </c>
      <c r="H231">
        <v>464</v>
      </c>
      <c r="I231" t="s">
        <v>35</v>
      </c>
      <c r="J231" t="s">
        <v>35</v>
      </c>
      <c r="K231" t="s">
        <v>35</v>
      </c>
      <c r="L231" t="s">
        <v>35</v>
      </c>
      <c r="M231">
        <v>2</v>
      </c>
      <c r="N231">
        <v>556</v>
      </c>
    </row>
    <row r="232" spans="2:14" x14ac:dyDescent="0.25">
      <c r="B232" t="s">
        <v>76</v>
      </c>
      <c r="C232">
        <v>1</v>
      </c>
      <c r="D232" t="s">
        <v>35</v>
      </c>
      <c r="E232" t="s">
        <v>35</v>
      </c>
      <c r="F232">
        <v>44</v>
      </c>
      <c r="G232">
        <v>26</v>
      </c>
      <c r="H232">
        <v>497</v>
      </c>
      <c r="I232" t="s">
        <v>35</v>
      </c>
      <c r="J232" t="s">
        <v>35</v>
      </c>
      <c r="K232" t="s">
        <v>35</v>
      </c>
      <c r="L232" t="s">
        <v>35</v>
      </c>
      <c r="M232">
        <v>1</v>
      </c>
      <c r="N232">
        <v>569</v>
      </c>
    </row>
    <row r="233" spans="2:14" x14ac:dyDescent="0.25">
      <c r="B233" t="s">
        <v>77</v>
      </c>
      <c r="C233">
        <v>5</v>
      </c>
      <c r="D233">
        <v>1</v>
      </c>
      <c r="E233" t="s">
        <v>35</v>
      </c>
      <c r="F233">
        <v>120</v>
      </c>
      <c r="G233">
        <v>63</v>
      </c>
      <c r="H233">
        <v>150</v>
      </c>
      <c r="I233">
        <v>112</v>
      </c>
      <c r="J233">
        <v>1</v>
      </c>
      <c r="K233">
        <v>10</v>
      </c>
      <c r="L233" t="s">
        <v>35</v>
      </c>
      <c r="M233">
        <v>5</v>
      </c>
      <c r="N233">
        <v>467</v>
      </c>
    </row>
    <row r="234" spans="2:14" x14ac:dyDescent="0.25">
      <c r="B234" t="s">
        <v>78</v>
      </c>
      <c r="C234">
        <v>2</v>
      </c>
      <c r="D234">
        <v>2</v>
      </c>
      <c r="E234" t="s">
        <v>35</v>
      </c>
      <c r="F234">
        <v>156</v>
      </c>
      <c r="G234">
        <v>44</v>
      </c>
      <c r="H234">
        <v>43</v>
      </c>
      <c r="I234">
        <v>38</v>
      </c>
      <c r="J234">
        <v>4</v>
      </c>
      <c r="K234">
        <v>12</v>
      </c>
      <c r="L234" t="s">
        <v>35</v>
      </c>
      <c r="M234">
        <v>14</v>
      </c>
      <c r="N234">
        <v>315</v>
      </c>
    </row>
    <row r="235" spans="2:14" x14ac:dyDescent="0.25">
      <c r="B235" t="s">
        <v>79</v>
      </c>
      <c r="C235">
        <v>3</v>
      </c>
      <c r="D235">
        <v>4</v>
      </c>
      <c r="E235" t="s">
        <v>35</v>
      </c>
      <c r="F235">
        <v>177</v>
      </c>
      <c r="G235">
        <v>38</v>
      </c>
      <c r="H235">
        <v>11</v>
      </c>
      <c r="I235">
        <v>12</v>
      </c>
      <c r="J235">
        <v>2</v>
      </c>
      <c r="K235">
        <v>15</v>
      </c>
      <c r="L235" t="s">
        <v>35</v>
      </c>
      <c r="M235">
        <v>8</v>
      </c>
      <c r="N235">
        <v>270</v>
      </c>
    </row>
    <row r="236" spans="2:14" x14ac:dyDescent="0.25">
      <c r="B236" t="s">
        <v>80</v>
      </c>
      <c r="C236">
        <v>3</v>
      </c>
      <c r="D236">
        <v>1</v>
      </c>
      <c r="E236" t="s">
        <v>35</v>
      </c>
      <c r="F236">
        <v>130</v>
      </c>
      <c r="G236">
        <v>18</v>
      </c>
      <c r="H236">
        <v>6</v>
      </c>
      <c r="I236">
        <v>2</v>
      </c>
      <c r="J236" t="s">
        <v>35</v>
      </c>
      <c r="K236">
        <v>6</v>
      </c>
      <c r="L236">
        <v>1</v>
      </c>
      <c r="M236">
        <v>6</v>
      </c>
      <c r="N236">
        <v>173</v>
      </c>
    </row>
    <row r="237" spans="2:14" x14ac:dyDescent="0.25">
      <c r="B237" t="s">
        <v>81</v>
      </c>
      <c r="C237">
        <v>4</v>
      </c>
      <c r="D237">
        <v>1</v>
      </c>
      <c r="E237" t="s">
        <v>35</v>
      </c>
      <c r="F237">
        <v>140</v>
      </c>
      <c r="G237">
        <v>6</v>
      </c>
      <c r="H237">
        <v>1</v>
      </c>
      <c r="I237">
        <v>1</v>
      </c>
      <c r="J237" t="s">
        <v>35</v>
      </c>
      <c r="K237">
        <v>5</v>
      </c>
      <c r="L237" t="s">
        <v>35</v>
      </c>
      <c r="M237">
        <v>8</v>
      </c>
      <c r="N237">
        <v>166</v>
      </c>
    </row>
    <row r="238" spans="2:14" x14ac:dyDescent="0.25">
      <c r="B238" t="s">
        <v>82</v>
      </c>
      <c r="C238">
        <v>7</v>
      </c>
      <c r="D238">
        <v>3</v>
      </c>
      <c r="E238" t="s">
        <v>35</v>
      </c>
      <c r="F238">
        <v>127</v>
      </c>
      <c r="G238">
        <v>13</v>
      </c>
      <c r="H238">
        <v>2</v>
      </c>
      <c r="I238">
        <v>3</v>
      </c>
      <c r="J238" t="s">
        <v>35</v>
      </c>
      <c r="K238">
        <v>3</v>
      </c>
      <c r="L238" t="s">
        <v>35</v>
      </c>
      <c r="M238">
        <v>3</v>
      </c>
      <c r="N238">
        <v>161</v>
      </c>
    </row>
    <row r="239" spans="2:14" x14ac:dyDescent="0.25">
      <c r="B239" t="s">
        <v>83</v>
      </c>
      <c r="C239">
        <v>10</v>
      </c>
      <c r="D239">
        <v>2</v>
      </c>
      <c r="E239" t="s">
        <v>35</v>
      </c>
      <c r="F239">
        <v>141</v>
      </c>
      <c r="G239">
        <v>6</v>
      </c>
      <c r="H239">
        <v>2</v>
      </c>
      <c r="I239">
        <v>2</v>
      </c>
      <c r="J239">
        <v>1</v>
      </c>
      <c r="K239">
        <v>3</v>
      </c>
      <c r="L239" t="s">
        <v>35</v>
      </c>
      <c r="M239">
        <v>3</v>
      </c>
      <c r="N239">
        <v>170</v>
      </c>
    </row>
    <row r="240" spans="2:14" x14ac:dyDescent="0.25">
      <c r="B240" t="s">
        <v>84</v>
      </c>
      <c r="C240">
        <v>16</v>
      </c>
      <c r="D240">
        <v>5</v>
      </c>
      <c r="E240">
        <v>2</v>
      </c>
      <c r="F240">
        <v>128</v>
      </c>
      <c r="G240">
        <v>7</v>
      </c>
      <c r="H240">
        <v>2</v>
      </c>
      <c r="I240">
        <v>2</v>
      </c>
      <c r="J240" t="s">
        <v>35</v>
      </c>
      <c r="K240">
        <v>2</v>
      </c>
      <c r="L240" t="s">
        <v>35</v>
      </c>
      <c r="M240">
        <v>3</v>
      </c>
      <c r="N240">
        <v>167</v>
      </c>
    </row>
    <row r="241" spans="2:14" x14ac:dyDescent="0.25">
      <c r="B241" t="s">
        <v>85</v>
      </c>
      <c r="C241">
        <v>9</v>
      </c>
      <c r="D241">
        <v>2</v>
      </c>
      <c r="E241" t="s">
        <v>35</v>
      </c>
      <c r="F241">
        <v>112</v>
      </c>
      <c r="G241">
        <v>4</v>
      </c>
      <c r="H241" t="s">
        <v>35</v>
      </c>
      <c r="I241" t="s">
        <v>35</v>
      </c>
      <c r="J241" t="s">
        <v>35</v>
      </c>
      <c r="K241" t="s">
        <v>35</v>
      </c>
      <c r="L241">
        <v>1</v>
      </c>
      <c r="M241">
        <v>6</v>
      </c>
      <c r="N241">
        <v>134</v>
      </c>
    </row>
    <row r="242" spans="2:14" x14ac:dyDescent="0.25">
      <c r="B242" t="s">
        <v>86</v>
      </c>
      <c r="C242">
        <v>10</v>
      </c>
      <c r="D242">
        <v>3</v>
      </c>
      <c r="E242" t="s">
        <v>35</v>
      </c>
      <c r="F242">
        <v>102</v>
      </c>
      <c r="G242" t="s">
        <v>35</v>
      </c>
      <c r="H242">
        <v>2</v>
      </c>
      <c r="I242" t="s">
        <v>35</v>
      </c>
      <c r="J242" t="s">
        <v>35</v>
      </c>
      <c r="K242">
        <v>1</v>
      </c>
      <c r="L242" t="s">
        <v>35</v>
      </c>
      <c r="M242" t="s">
        <v>35</v>
      </c>
      <c r="N242">
        <v>118</v>
      </c>
    </row>
    <row r="243" spans="2:14" x14ac:dyDescent="0.25">
      <c r="B243" t="s">
        <v>87</v>
      </c>
      <c r="C243">
        <v>14</v>
      </c>
      <c r="D243">
        <v>1</v>
      </c>
      <c r="E243" t="s">
        <v>35</v>
      </c>
      <c r="F243">
        <v>77</v>
      </c>
      <c r="G243">
        <v>2</v>
      </c>
      <c r="H243">
        <v>2</v>
      </c>
      <c r="I243" t="s">
        <v>35</v>
      </c>
      <c r="J243" t="s">
        <v>35</v>
      </c>
      <c r="K243">
        <v>2</v>
      </c>
      <c r="L243" t="s">
        <v>35</v>
      </c>
      <c r="M243">
        <v>4</v>
      </c>
      <c r="N243">
        <v>102</v>
      </c>
    </row>
    <row r="244" spans="2:14" x14ac:dyDescent="0.25">
      <c r="B244" t="s">
        <v>88</v>
      </c>
      <c r="C244">
        <v>20</v>
      </c>
      <c r="D244">
        <v>1</v>
      </c>
      <c r="E244" t="s">
        <v>35</v>
      </c>
      <c r="F244">
        <v>76</v>
      </c>
      <c r="G244" t="s">
        <v>35</v>
      </c>
      <c r="H244" t="s">
        <v>35</v>
      </c>
      <c r="I244" t="s">
        <v>35</v>
      </c>
      <c r="J244" t="s">
        <v>35</v>
      </c>
      <c r="K244">
        <v>1</v>
      </c>
      <c r="L244" t="s">
        <v>35</v>
      </c>
      <c r="M244">
        <v>1</v>
      </c>
      <c r="N244">
        <v>99</v>
      </c>
    </row>
    <row r="245" spans="2:14" x14ac:dyDescent="0.25">
      <c r="B245" t="s">
        <v>89</v>
      </c>
      <c r="C245">
        <v>22</v>
      </c>
      <c r="D245" t="s">
        <v>35</v>
      </c>
      <c r="E245" t="s">
        <v>35</v>
      </c>
      <c r="F245">
        <v>56</v>
      </c>
      <c r="G245">
        <v>2</v>
      </c>
      <c r="H245" t="s">
        <v>35</v>
      </c>
      <c r="I245">
        <v>1</v>
      </c>
      <c r="J245" t="s">
        <v>35</v>
      </c>
      <c r="K245" t="s">
        <v>35</v>
      </c>
      <c r="L245" t="s">
        <v>35</v>
      </c>
      <c r="M245">
        <v>1</v>
      </c>
      <c r="N245">
        <v>82</v>
      </c>
    </row>
    <row r="246" spans="2:14" x14ac:dyDescent="0.25">
      <c r="B246" t="s">
        <v>90</v>
      </c>
      <c r="C246">
        <v>15</v>
      </c>
      <c r="D246">
        <v>2</v>
      </c>
      <c r="E246" t="s">
        <v>35</v>
      </c>
      <c r="F246">
        <v>42</v>
      </c>
      <c r="G246" t="s">
        <v>35</v>
      </c>
      <c r="H246">
        <v>1</v>
      </c>
      <c r="I246" t="s">
        <v>35</v>
      </c>
      <c r="J246" t="s">
        <v>35</v>
      </c>
      <c r="K246" t="s">
        <v>35</v>
      </c>
      <c r="L246" t="s">
        <v>35</v>
      </c>
      <c r="M246">
        <v>3</v>
      </c>
      <c r="N246">
        <v>63</v>
      </c>
    </row>
    <row r="247" spans="2:14" x14ac:dyDescent="0.25">
      <c r="B247" t="s">
        <v>91</v>
      </c>
      <c r="C247">
        <v>10</v>
      </c>
      <c r="D247">
        <v>1</v>
      </c>
      <c r="E247" t="s">
        <v>35</v>
      </c>
      <c r="F247">
        <v>13</v>
      </c>
      <c r="G247" t="s">
        <v>35</v>
      </c>
      <c r="H247">
        <v>1</v>
      </c>
      <c r="I247" t="s">
        <v>35</v>
      </c>
      <c r="J247" t="s">
        <v>35</v>
      </c>
      <c r="K247" t="s">
        <v>35</v>
      </c>
      <c r="L247" t="s">
        <v>35</v>
      </c>
      <c r="M247">
        <v>1</v>
      </c>
      <c r="N247">
        <v>26</v>
      </c>
    </row>
    <row r="248" spans="2:14" x14ac:dyDescent="0.25">
      <c r="B248" t="s">
        <v>92</v>
      </c>
      <c r="C248">
        <v>9</v>
      </c>
      <c r="D248" t="s">
        <v>35</v>
      </c>
      <c r="E248" t="s">
        <v>35</v>
      </c>
      <c r="F248">
        <v>14</v>
      </c>
      <c r="G248" t="s">
        <v>35</v>
      </c>
      <c r="H248" t="s">
        <v>35</v>
      </c>
      <c r="I248" t="s">
        <v>35</v>
      </c>
      <c r="J248" t="s">
        <v>35</v>
      </c>
      <c r="K248" t="s">
        <v>35</v>
      </c>
      <c r="L248" t="s">
        <v>35</v>
      </c>
      <c r="M248" t="s">
        <v>35</v>
      </c>
      <c r="N248">
        <v>23</v>
      </c>
    </row>
    <row r="249" spans="2:14" x14ac:dyDescent="0.25">
      <c r="B249" t="s">
        <v>93</v>
      </c>
      <c r="C249">
        <v>3</v>
      </c>
      <c r="D249" t="s">
        <v>35</v>
      </c>
      <c r="E249" t="s">
        <v>35</v>
      </c>
      <c r="F249">
        <v>2</v>
      </c>
      <c r="G249" t="s">
        <v>35</v>
      </c>
      <c r="H249" t="s">
        <v>35</v>
      </c>
      <c r="I249">
        <v>1</v>
      </c>
      <c r="J249" t="s">
        <v>35</v>
      </c>
      <c r="K249" t="s">
        <v>35</v>
      </c>
      <c r="L249" t="s">
        <v>35</v>
      </c>
      <c r="M249" t="s">
        <v>35</v>
      </c>
      <c r="N249">
        <v>6</v>
      </c>
    </row>
    <row r="250" spans="2:14" x14ac:dyDescent="0.25">
      <c r="B250" t="s">
        <v>94</v>
      </c>
      <c r="C250" t="s">
        <v>35</v>
      </c>
      <c r="D250" t="s">
        <v>35</v>
      </c>
      <c r="E250" t="s">
        <v>35</v>
      </c>
      <c r="F250">
        <v>1</v>
      </c>
      <c r="G250" t="s">
        <v>35</v>
      </c>
      <c r="H250" t="s">
        <v>35</v>
      </c>
      <c r="I250" t="s">
        <v>35</v>
      </c>
      <c r="J250" t="s">
        <v>35</v>
      </c>
      <c r="K250" t="s">
        <v>35</v>
      </c>
      <c r="L250" t="s">
        <v>35</v>
      </c>
      <c r="M250" t="s">
        <v>35</v>
      </c>
      <c r="N250">
        <v>1</v>
      </c>
    </row>
    <row r="251" spans="2:14" x14ac:dyDescent="0.25">
      <c r="B251" t="s">
        <v>28</v>
      </c>
      <c r="C251">
        <v>169</v>
      </c>
      <c r="D251">
        <v>29</v>
      </c>
      <c r="E251">
        <v>31</v>
      </c>
      <c r="F251">
        <v>1713</v>
      </c>
      <c r="G251">
        <v>229</v>
      </c>
      <c r="H251">
        <v>1184</v>
      </c>
      <c r="I251">
        <v>174</v>
      </c>
      <c r="J251">
        <v>8</v>
      </c>
      <c r="K251">
        <v>60</v>
      </c>
      <c r="L251">
        <v>2</v>
      </c>
      <c r="M251">
        <v>69</v>
      </c>
      <c r="N251">
        <v>3668</v>
      </c>
    </row>
    <row r="253" spans="2:14" x14ac:dyDescent="0.25">
      <c r="B253" t="s">
        <v>61</v>
      </c>
      <c r="C253">
        <v>433</v>
      </c>
    </row>
    <row r="282" spans="2:6" x14ac:dyDescent="0.25">
      <c r="B282" t="s">
        <v>36</v>
      </c>
      <c r="C282" t="s">
        <v>37</v>
      </c>
    </row>
    <row r="284" spans="2:6" x14ac:dyDescent="0.25">
      <c r="B284" s="23"/>
      <c r="C284" s="588" t="s">
        <v>95</v>
      </c>
      <c r="D284" s="588"/>
      <c r="E284" s="588"/>
      <c r="F284" s="588"/>
    </row>
    <row r="285" spans="2:6" x14ac:dyDescent="0.25">
      <c r="B285" s="23" t="s">
        <v>2</v>
      </c>
      <c r="C285" s="11" t="s">
        <v>96</v>
      </c>
      <c r="D285" s="11" t="s">
        <v>97</v>
      </c>
      <c r="E285" s="11" t="s">
        <v>98</v>
      </c>
      <c r="F285" s="11" t="s">
        <v>6</v>
      </c>
    </row>
    <row r="286" spans="2:6" x14ac:dyDescent="0.25">
      <c r="B286" t="s">
        <v>99</v>
      </c>
      <c r="C286" s="11" t="s">
        <v>35</v>
      </c>
      <c r="D286" s="11">
        <v>71</v>
      </c>
      <c r="E286" s="11">
        <v>3</v>
      </c>
      <c r="F286" s="11">
        <v>74</v>
      </c>
    </row>
    <row r="287" spans="2:6" x14ac:dyDescent="0.25">
      <c r="B287" t="s">
        <v>100</v>
      </c>
      <c r="C287" s="11">
        <v>7</v>
      </c>
      <c r="D287" s="11">
        <v>323</v>
      </c>
      <c r="E287" s="11">
        <v>29</v>
      </c>
      <c r="F287" s="11">
        <v>359</v>
      </c>
    </row>
    <row r="288" spans="2:6" x14ac:dyDescent="0.25">
      <c r="B288" t="s">
        <v>75</v>
      </c>
      <c r="C288" s="11">
        <v>19</v>
      </c>
      <c r="D288" s="11">
        <v>504</v>
      </c>
      <c r="E288" s="11">
        <v>33</v>
      </c>
      <c r="F288" s="11">
        <v>556</v>
      </c>
    </row>
    <row r="289" spans="2:21" x14ac:dyDescent="0.25">
      <c r="B289" t="s">
        <v>76</v>
      </c>
      <c r="C289" s="11">
        <v>24</v>
      </c>
      <c r="D289" s="11">
        <v>513</v>
      </c>
      <c r="E289" s="11">
        <v>32</v>
      </c>
      <c r="F289" s="11">
        <v>569</v>
      </c>
    </row>
    <row r="290" spans="2:21" x14ac:dyDescent="0.25">
      <c r="B290" t="s">
        <v>77</v>
      </c>
      <c r="C290" s="11">
        <v>25</v>
      </c>
      <c r="D290" s="11">
        <v>415</v>
      </c>
      <c r="E290" s="11">
        <v>27</v>
      </c>
      <c r="F290" s="11">
        <v>467</v>
      </c>
    </row>
    <row r="291" spans="2:21" x14ac:dyDescent="0.25">
      <c r="B291" t="s">
        <v>78</v>
      </c>
      <c r="C291" s="11">
        <v>8</v>
      </c>
      <c r="D291" s="11">
        <v>290</v>
      </c>
      <c r="E291" s="11">
        <v>17</v>
      </c>
      <c r="F291" s="11">
        <v>315</v>
      </c>
    </row>
    <row r="292" spans="2:21" x14ac:dyDescent="0.25">
      <c r="B292" t="s">
        <v>79</v>
      </c>
      <c r="C292" s="11">
        <v>11</v>
      </c>
      <c r="D292" s="11">
        <v>226</v>
      </c>
      <c r="E292" s="11">
        <v>33</v>
      </c>
      <c r="F292" s="11">
        <v>270</v>
      </c>
    </row>
    <row r="293" spans="2:21" x14ac:dyDescent="0.25">
      <c r="B293" t="s">
        <v>80</v>
      </c>
      <c r="C293" s="11">
        <v>13</v>
      </c>
      <c r="D293" s="11">
        <v>140</v>
      </c>
      <c r="E293" s="11">
        <v>20</v>
      </c>
      <c r="F293" s="11">
        <v>173</v>
      </c>
      <c r="R293" t="s">
        <v>3</v>
      </c>
      <c r="S293" t="s">
        <v>151</v>
      </c>
    </row>
    <row r="294" spans="2:21" x14ac:dyDescent="0.25">
      <c r="B294" t="s">
        <v>81</v>
      </c>
      <c r="C294" s="11">
        <v>6</v>
      </c>
      <c r="D294" s="11">
        <v>139</v>
      </c>
      <c r="E294" s="11">
        <v>21</v>
      </c>
      <c r="F294" s="11">
        <v>166</v>
      </c>
      <c r="S294" t="s">
        <v>182</v>
      </c>
      <c r="T294" t="s">
        <v>183</v>
      </c>
      <c r="U294" t="s">
        <v>6</v>
      </c>
    </row>
    <row r="295" spans="2:21" x14ac:dyDescent="0.25">
      <c r="B295" t="s">
        <v>82</v>
      </c>
      <c r="C295" s="11">
        <v>12</v>
      </c>
      <c r="D295" s="11">
        <v>131</v>
      </c>
      <c r="E295" s="11">
        <v>18</v>
      </c>
      <c r="F295" s="11">
        <v>161</v>
      </c>
      <c r="R295" t="s">
        <v>184</v>
      </c>
      <c r="S295">
        <v>17</v>
      </c>
      <c r="T295">
        <v>15</v>
      </c>
      <c r="U295">
        <v>32</v>
      </c>
    </row>
    <row r="296" spans="2:21" x14ac:dyDescent="0.25">
      <c r="B296" t="s">
        <v>83</v>
      </c>
      <c r="C296" s="11">
        <v>17</v>
      </c>
      <c r="D296" s="11">
        <v>132</v>
      </c>
      <c r="E296" s="11">
        <v>21</v>
      </c>
      <c r="F296" s="11">
        <v>170</v>
      </c>
      <c r="R296" t="s">
        <v>185</v>
      </c>
      <c r="S296">
        <v>15</v>
      </c>
      <c r="T296">
        <v>17</v>
      </c>
      <c r="U296">
        <v>32</v>
      </c>
    </row>
    <row r="297" spans="2:21" x14ac:dyDescent="0.25">
      <c r="B297" t="s">
        <v>84</v>
      </c>
      <c r="C297" s="11">
        <v>22</v>
      </c>
      <c r="D297" s="11">
        <v>124</v>
      </c>
      <c r="E297" s="11">
        <v>21</v>
      </c>
      <c r="F297" s="11">
        <v>167</v>
      </c>
      <c r="R297" t="s">
        <v>28</v>
      </c>
      <c r="S297">
        <v>32</v>
      </c>
      <c r="T297">
        <v>32</v>
      </c>
      <c r="U297">
        <v>64</v>
      </c>
    </row>
    <row r="298" spans="2:21" x14ac:dyDescent="0.25">
      <c r="B298" t="s">
        <v>85</v>
      </c>
      <c r="C298" s="11">
        <v>20</v>
      </c>
      <c r="D298" s="11">
        <v>92</v>
      </c>
      <c r="E298" s="11">
        <v>22</v>
      </c>
      <c r="F298" s="11">
        <v>134</v>
      </c>
    </row>
    <row r="299" spans="2:21" x14ac:dyDescent="0.25">
      <c r="B299" t="s">
        <v>86</v>
      </c>
      <c r="C299" s="11">
        <v>13</v>
      </c>
      <c r="D299" s="11">
        <v>93</v>
      </c>
      <c r="E299" s="11">
        <v>12</v>
      </c>
      <c r="F299" s="11">
        <v>118</v>
      </c>
      <c r="R299" t="s">
        <v>3</v>
      </c>
      <c r="S299" t="s">
        <v>154</v>
      </c>
    </row>
    <row r="300" spans="2:21" x14ac:dyDescent="0.25">
      <c r="B300" t="s">
        <v>87</v>
      </c>
      <c r="C300" s="11">
        <v>18</v>
      </c>
      <c r="D300" s="11">
        <v>69</v>
      </c>
      <c r="E300" s="11">
        <v>15</v>
      </c>
      <c r="F300" s="11">
        <v>102</v>
      </c>
      <c r="S300" t="s">
        <v>186</v>
      </c>
      <c r="T300" t="s">
        <v>183</v>
      </c>
      <c r="U300" t="s">
        <v>6</v>
      </c>
    </row>
    <row r="301" spans="2:21" x14ac:dyDescent="0.25">
      <c r="B301" t="s">
        <v>88</v>
      </c>
      <c r="C301" s="11">
        <v>20</v>
      </c>
      <c r="D301" s="11">
        <v>61</v>
      </c>
      <c r="E301" s="11">
        <v>18</v>
      </c>
      <c r="F301" s="11">
        <v>99</v>
      </c>
      <c r="R301" t="s">
        <v>184</v>
      </c>
      <c r="S301">
        <v>53</v>
      </c>
      <c r="T301">
        <v>15</v>
      </c>
      <c r="U301">
        <v>68</v>
      </c>
    </row>
    <row r="302" spans="2:21" x14ac:dyDescent="0.25">
      <c r="B302" t="s">
        <v>89</v>
      </c>
      <c r="C302" s="11">
        <v>28</v>
      </c>
      <c r="D302" s="11">
        <v>48</v>
      </c>
      <c r="E302" s="11">
        <v>6</v>
      </c>
      <c r="F302" s="11">
        <v>82</v>
      </c>
      <c r="R302" t="s">
        <v>185</v>
      </c>
      <c r="S302">
        <v>59</v>
      </c>
      <c r="T302">
        <v>17</v>
      </c>
      <c r="U302">
        <v>76</v>
      </c>
    </row>
    <row r="303" spans="2:21" x14ac:dyDescent="0.25">
      <c r="B303" t="s">
        <v>90</v>
      </c>
      <c r="C303" s="11">
        <v>22</v>
      </c>
      <c r="D303" s="11">
        <v>30</v>
      </c>
      <c r="E303" s="11">
        <v>11</v>
      </c>
      <c r="F303" s="11">
        <v>63</v>
      </c>
      <c r="R303" t="s">
        <v>28</v>
      </c>
      <c r="S303">
        <v>112</v>
      </c>
      <c r="T303">
        <v>32</v>
      </c>
      <c r="U303">
        <v>144</v>
      </c>
    </row>
    <row r="304" spans="2:21" x14ac:dyDescent="0.25">
      <c r="B304" t="s">
        <v>91</v>
      </c>
      <c r="C304" s="11">
        <v>8</v>
      </c>
      <c r="D304" s="11">
        <v>14</v>
      </c>
      <c r="E304" s="11">
        <v>4</v>
      </c>
      <c r="F304" s="11">
        <v>26</v>
      </c>
    </row>
    <row r="305" spans="2:21" x14ac:dyDescent="0.25">
      <c r="B305" t="s">
        <v>92</v>
      </c>
      <c r="C305" s="11">
        <v>9</v>
      </c>
      <c r="D305" s="11">
        <v>11</v>
      </c>
      <c r="E305" s="11">
        <v>3</v>
      </c>
      <c r="F305" s="11">
        <v>23</v>
      </c>
      <c r="R305" t="s">
        <v>3</v>
      </c>
      <c r="S305" t="s">
        <v>155</v>
      </c>
    </row>
    <row r="306" spans="2:21" x14ac:dyDescent="0.25">
      <c r="B306" t="s">
        <v>93</v>
      </c>
      <c r="C306" s="11">
        <v>5</v>
      </c>
      <c r="D306" s="11">
        <v>1</v>
      </c>
      <c r="E306" s="11" t="s">
        <v>35</v>
      </c>
      <c r="F306" s="11">
        <v>6</v>
      </c>
      <c r="S306" t="s">
        <v>187</v>
      </c>
      <c r="T306" t="s">
        <v>183</v>
      </c>
      <c r="U306" t="s">
        <v>6</v>
      </c>
    </row>
    <row r="307" spans="2:21" x14ac:dyDescent="0.25">
      <c r="B307" t="s">
        <v>94</v>
      </c>
      <c r="C307" s="11" t="s">
        <v>35</v>
      </c>
      <c r="D307" s="11">
        <v>1</v>
      </c>
      <c r="E307" s="11" t="s">
        <v>35</v>
      </c>
      <c r="F307" s="11">
        <v>1</v>
      </c>
      <c r="R307" t="s">
        <v>184</v>
      </c>
      <c r="S307">
        <v>38</v>
      </c>
      <c r="T307">
        <v>15</v>
      </c>
      <c r="U307">
        <v>53</v>
      </c>
    </row>
    <row r="308" spans="2:21" x14ac:dyDescent="0.25">
      <c r="B308" s="11" t="s">
        <v>28</v>
      </c>
      <c r="C308" s="11">
        <v>307</v>
      </c>
      <c r="D308" s="11">
        <v>3428</v>
      </c>
      <c r="E308" s="11">
        <v>366</v>
      </c>
      <c r="F308" s="11">
        <v>4101</v>
      </c>
      <c r="R308" t="s">
        <v>185</v>
      </c>
      <c r="S308">
        <v>55</v>
      </c>
      <c r="T308">
        <v>17</v>
      </c>
      <c r="U308">
        <v>72</v>
      </c>
    </row>
    <row r="309" spans="2:21" x14ac:dyDescent="0.25">
      <c r="R309" t="s">
        <v>28</v>
      </c>
      <c r="S309">
        <v>93</v>
      </c>
      <c r="T309">
        <v>32</v>
      </c>
      <c r="U309">
        <v>125</v>
      </c>
    </row>
    <row r="311" spans="2:21" x14ac:dyDescent="0.25">
      <c r="R311" t="s">
        <v>3</v>
      </c>
      <c r="S311" t="s">
        <v>157</v>
      </c>
    </row>
    <row r="312" spans="2:21" x14ac:dyDescent="0.25">
      <c r="S312" t="s">
        <v>188</v>
      </c>
      <c r="T312" t="s">
        <v>183</v>
      </c>
      <c r="U312" t="s">
        <v>6</v>
      </c>
    </row>
    <row r="313" spans="2:21" x14ac:dyDescent="0.25">
      <c r="R313" t="s">
        <v>184</v>
      </c>
      <c r="S313">
        <v>26</v>
      </c>
      <c r="T313">
        <v>15</v>
      </c>
      <c r="U313">
        <v>41</v>
      </c>
    </row>
    <row r="314" spans="2:21" x14ac:dyDescent="0.25">
      <c r="R314" t="s">
        <v>185</v>
      </c>
      <c r="S314">
        <v>28</v>
      </c>
      <c r="T314">
        <v>17</v>
      </c>
      <c r="U314">
        <v>45</v>
      </c>
    </row>
    <row r="315" spans="2:21" x14ac:dyDescent="0.25">
      <c r="B315" t="s">
        <v>36</v>
      </c>
      <c r="C315" t="s">
        <v>37</v>
      </c>
      <c r="R315" t="s">
        <v>28</v>
      </c>
      <c r="S315">
        <v>54</v>
      </c>
      <c r="T315">
        <v>32</v>
      </c>
      <c r="U315">
        <v>86</v>
      </c>
    </row>
    <row r="317" spans="2:21" x14ac:dyDescent="0.25">
      <c r="B317" s="11"/>
      <c r="C317" s="589" t="s">
        <v>45</v>
      </c>
      <c r="D317" s="590"/>
      <c r="E317" s="11"/>
      <c r="R317" t="s">
        <v>3</v>
      </c>
      <c r="S317" t="s">
        <v>158</v>
      </c>
    </row>
    <row r="318" spans="2:21" x14ac:dyDescent="0.25">
      <c r="B318" s="11" t="s">
        <v>44</v>
      </c>
      <c r="C318" s="11" t="s">
        <v>4</v>
      </c>
      <c r="D318" s="11" t="s">
        <v>5</v>
      </c>
      <c r="E318" s="11" t="s">
        <v>6</v>
      </c>
      <c r="S318" t="s">
        <v>189</v>
      </c>
      <c r="T318" t="s">
        <v>183</v>
      </c>
      <c r="U318" t="s">
        <v>6</v>
      </c>
    </row>
    <row r="319" spans="2:21" x14ac:dyDescent="0.25">
      <c r="B319" s="11">
        <v>3</v>
      </c>
      <c r="C319" s="11" t="s">
        <v>35</v>
      </c>
      <c r="D319" s="11">
        <v>1</v>
      </c>
      <c r="E319" s="11">
        <v>1</v>
      </c>
      <c r="R319" t="s">
        <v>184</v>
      </c>
      <c r="S319">
        <v>4</v>
      </c>
      <c r="T319">
        <v>15</v>
      </c>
      <c r="U319">
        <v>19</v>
      </c>
    </row>
    <row r="320" spans="2:21" x14ac:dyDescent="0.25">
      <c r="B320" s="11">
        <v>14</v>
      </c>
      <c r="C320" s="11">
        <v>1</v>
      </c>
      <c r="D320" s="11">
        <v>2</v>
      </c>
      <c r="E320" s="11">
        <v>3</v>
      </c>
      <c r="R320" t="s">
        <v>185</v>
      </c>
      <c r="S320">
        <v>10</v>
      </c>
      <c r="T320">
        <v>17</v>
      </c>
      <c r="U320">
        <v>27</v>
      </c>
    </row>
    <row r="321" spans="2:24" x14ac:dyDescent="0.25">
      <c r="B321" s="11">
        <v>15</v>
      </c>
      <c r="C321" s="11">
        <v>2</v>
      </c>
      <c r="D321" s="11" t="s">
        <v>35</v>
      </c>
      <c r="E321" s="11">
        <v>2</v>
      </c>
      <c r="R321" t="s">
        <v>28</v>
      </c>
      <c r="S321">
        <v>14</v>
      </c>
      <c r="T321">
        <v>32</v>
      </c>
      <c r="U321">
        <v>46</v>
      </c>
    </row>
    <row r="322" spans="2:24" x14ac:dyDescent="0.25">
      <c r="B322" s="11">
        <v>16</v>
      </c>
      <c r="C322" s="11">
        <v>4</v>
      </c>
      <c r="D322" s="11" t="s">
        <v>35</v>
      </c>
      <c r="E322" s="11">
        <v>4</v>
      </c>
    </row>
    <row r="323" spans="2:24" x14ac:dyDescent="0.25">
      <c r="B323" s="11">
        <v>17</v>
      </c>
      <c r="C323" s="11">
        <v>6</v>
      </c>
      <c r="D323" s="11" t="s">
        <v>35</v>
      </c>
      <c r="E323" s="11">
        <v>6</v>
      </c>
      <c r="R323" t="s">
        <v>3</v>
      </c>
    </row>
    <row r="324" spans="2:24" ht="90" x14ac:dyDescent="0.25">
      <c r="B324" s="11">
        <v>18</v>
      </c>
      <c r="C324" s="11">
        <v>13</v>
      </c>
      <c r="D324" s="11">
        <v>1</v>
      </c>
      <c r="E324" s="11">
        <v>14</v>
      </c>
      <c r="S324" s="22" t="str">
        <f>+S293</f>
        <v>Discapacidad Intelectual (Retardo mental)</v>
      </c>
      <c r="T324" s="22" t="str">
        <f>+S299</f>
        <v>Discapacidad Físico-Motora (Parálisis y amputaciones)</v>
      </c>
      <c r="U324" s="22" t="str">
        <f>+S305</f>
        <v>Discapacidad Visual (Ceguera)</v>
      </c>
      <c r="V324" s="22" t="str">
        <f>+S311</f>
        <v>Discapacidad Auditiva (Sordera)</v>
      </c>
      <c r="W324" s="22" t="str">
        <f>+S317</f>
        <v>Discapacidad Mental (enfermedades psiquiátricas, locura)</v>
      </c>
      <c r="X324" t="s">
        <v>6</v>
      </c>
    </row>
    <row r="325" spans="2:24" x14ac:dyDescent="0.25">
      <c r="B325" s="11">
        <v>19</v>
      </c>
      <c r="C325" s="11">
        <v>11</v>
      </c>
      <c r="D325" s="11" t="s">
        <v>35</v>
      </c>
      <c r="E325" s="11">
        <v>11</v>
      </c>
      <c r="R325" t="s">
        <v>184</v>
      </c>
      <c r="S325">
        <f>+S295</f>
        <v>17</v>
      </c>
      <c r="T325">
        <f>+S301</f>
        <v>53</v>
      </c>
      <c r="U325">
        <f>+S307</f>
        <v>38</v>
      </c>
      <c r="V325">
        <f>+S313</f>
        <v>26</v>
      </c>
      <c r="W325">
        <f>+S319</f>
        <v>4</v>
      </c>
      <c r="X325">
        <f>SUM(S325:W325)</f>
        <v>138</v>
      </c>
    </row>
    <row r="326" spans="2:24" x14ac:dyDescent="0.25">
      <c r="B326" s="11">
        <v>20</v>
      </c>
      <c r="C326" s="11">
        <v>14</v>
      </c>
      <c r="D326" s="11">
        <v>5</v>
      </c>
      <c r="E326" s="11">
        <v>19</v>
      </c>
      <c r="R326" t="s">
        <v>185</v>
      </c>
      <c r="S326">
        <f>+S296</f>
        <v>15</v>
      </c>
      <c r="T326">
        <f>+S302</f>
        <v>59</v>
      </c>
      <c r="U326">
        <f>+S308</f>
        <v>55</v>
      </c>
      <c r="V326">
        <f>+S314</f>
        <v>28</v>
      </c>
      <c r="W326">
        <f>+S320</f>
        <v>10</v>
      </c>
      <c r="X326">
        <f>SUM(S326:W326)</f>
        <v>167</v>
      </c>
    </row>
    <row r="327" spans="2:24" x14ac:dyDescent="0.25">
      <c r="B327" s="11">
        <v>21</v>
      </c>
      <c r="C327" s="11">
        <v>12</v>
      </c>
      <c r="D327" s="11" t="s">
        <v>35</v>
      </c>
      <c r="E327" s="11">
        <v>12</v>
      </c>
      <c r="R327" t="s">
        <v>28</v>
      </c>
      <c r="S327">
        <f>SUM(S325:S326)</f>
        <v>32</v>
      </c>
      <c r="T327">
        <f>SUM(T325:T326)</f>
        <v>112</v>
      </c>
      <c r="U327">
        <f>SUM(U325:U326)</f>
        <v>93</v>
      </c>
      <c r="V327">
        <f>SUM(V325:V326)</f>
        <v>54</v>
      </c>
      <c r="W327">
        <f>SUM(W325:W326)</f>
        <v>14</v>
      </c>
      <c r="X327">
        <f>SUM(S327:W327)</f>
        <v>305</v>
      </c>
    </row>
    <row r="328" spans="2:24" x14ac:dyDescent="0.25">
      <c r="B328" s="11">
        <v>22</v>
      </c>
      <c r="C328" s="11">
        <v>10</v>
      </c>
      <c r="D328" s="11">
        <v>3</v>
      </c>
      <c r="E328" s="11">
        <v>13</v>
      </c>
    </row>
    <row r="329" spans="2:24" x14ac:dyDescent="0.25">
      <c r="B329" s="11">
        <v>23</v>
      </c>
      <c r="C329" s="11">
        <v>5</v>
      </c>
      <c r="D329" s="11">
        <v>2</v>
      </c>
      <c r="E329" s="11">
        <v>7</v>
      </c>
    </row>
    <row r="330" spans="2:24" x14ac:dyDescent="0.25">
      <c r="B330" s="11">
        <v>24</v>
      </c>
      <c r="C330" s="11">
        <v>8</v>
      </c>
      <c r="D330" s="11">
        <v>2</v>
      </c>
      <c r="E330" s="11">
        <v>10</v>
      </c>
    </row>
    <row r="331" spans="2:24" x14ac:dyDescent="0.25">
      <c r="B331" s="11">
        <v>25</v>
      </c>
      <c r="C331" s="11">
        <v>7</v>
      </c>
      <c r="D331" s="11">
        <v>4</v>
      </c>
      <c r="E331" s="11">
        <v>11</v>
      </c>
    </row>
    <row r="332" spans="2:24" x14ac:dyDescent="0.25">
      <c r="B332" s="11">
        <v>26</v>
      </c>
      <c r="C332" s="11">
        <v>4</v>
      </c>
      <c r="D332" s="11">
        <v>4</v>
      </c>
      <c r="E332" s="11">
        <v>8</v>
      </c>
    </row>
    <row r="333" spans="2:24" x14ac:dyDescent="0.25">
      <c r="B333" s="11">
        <v>27</v>
      </c>
      <c r="C333" s="11">
        <v>10</v>
      </c>
      <c r="D333" s="11">
        <v>2</v>
      </c>
      <c r="E333" s="11">
        <v>12</v>
      </c>
    </row>
    <row r="334" spans="2:24" x14ac:dyDescent="0.25">
      <c r="B334" s="11">
        <v>28</v>
      </c>
      <c r="C334" s="11">
        <v>2</v>
      </c>
      <c r="D334" s="11">
        <v>2</v>
      </c>
      <c r="E334" s="11">
        <v>4</v>
      </c>
    </row>
    <row r="335" spans="2:24" x14ac:dyDescent="0.25">
      <c r="B335" s="11">
        <v>29</v>
      </c>
      <c r="C335" s="11">
        <v>4</v>
      </c>
      <c r="D335" s="11" t="s">
        <v>35</v>
      </c>
      <c r="E335" s="11">
        <v>4</v>
      </c>
    </row>
    <row r="336" spans="2:24" x14ac:dyDescent="0.25">
      <c r="B336" s="11">
        <v>30</v>
      </c>
      <c r="C336" s="11">
        <v>11</v>
      </c>
      <c r="D336" s="11">
        <v>1</v>
      </c>
      <c r="E336" s="11">
        <v>12</v>
      </c>
    </row>
    <row r="337" spans="2:5" x14ac:dyDescent="0.25">
      <c r="B337" s="11">
        <v>31</v>
      </c>
      <c r="C337" s="11">
        <v>3</v>
      </c>
      <c r="D337" s="11">
        <v>1</v>
      </c>
      <c r="E337" s="11">
        <v>4</v>
      </c>
    </row>
    <row r="338" spans="2:5" x14ac:dyDescent="0.25">
      <c r="B338" s="11">
        <v>32</v>
      </c>
      <c r="C338" s="11">
        <v>3</v>
      </c>
      <c r="D338" s="11">
        <v>4</v>
      </c>
      <c r="E338" s="11">
        <v>7</v>
      </c>
    </row>
    <row r="339" spans="2:5" x14ac:dyDescent="0.25">
      <c r="B339" s="11">
        <v>33</v>
      </c>
      <c r="C339" s="11">
        <v>2</v>
      </c>
      <c r="D339" s="11">
        <v>1</v>
      </c>
      <c r="E339" s="11">
        <v>3</v>
      </c>
    </row>
    <row r="340" spans="2:5" x14ac:dyDescent="0.25">
      <c r="B340" s="11">
        <v>34</v>
      </c>
      <c r="C340" s="11">
        <v>2</v>
      </c>
      <c r="D340" s="11">
        <v>1</v>
      </c>
      <c r="E340" s="11">
        <v>3</v>
      </c>
    </row>
    <row r="341" spans="2:5" x14ac:dyDescent="0.25">
      <c r="B341" s="11">
        <v>35</v>
      </c>
      <c r="C341" s="11">
        <v>1</v>
      </c>
      <c r="D341" s="11" t="s">
        <v>35</v>
      </c>
      <c r="E341" s="11">
        <v>1</v>
      </c>
    </row>
    <row r="342" spans="2:5" x14ac:dyDescent="0.25">
      <c r="B342" s="11">
        <v>36</v>
      </c>
      <c r="C342" s="11">
        <v>1</v>
      </c>
      <c r="D342" s="11" t="s">
        <v>35</v>
      </c>
      <c r="E342" s="11">
        <v>1</v>
      </c>
    </row>
    <row r="343" spans="2:5" x14ac:dyDescent="0.25">
      <c r="B343" s="11">
        <v>37</v>
      </c>
      <c r="C343" s="11">
        <v>1</v>
      </c>
      <c r="D343" s="11" t="s">
        <v>35</v>
      </c>
      <c r="E343" s="11">
        <v>1</v>
      </c>
    </row>
    <row r="344" spans="2:5" x14ac:dyDescent="0.25">
      <c r="B344" s="11">
        <v>38</v>
      </c>
      <c r="C344" s="11">
        <v>2</v>
      </c>
      <c r="D344" s="11">
        <v>2</v>
      </c>
      <c r="E344" s="11">
        <v>4</v>
      </c>
    </row>
    <row r="345" spans="2:5" x14ac:dyDescent="0.25">
      <c r="B345" s="11">
        <v>39</v>
      </c>
      <c r="C345" s="11">
        <v>1</v>
      </c>
      <c r="D345" s="11" t="s">
        <v>35</v>
      </c>
      <c r="E345" s="11">
        <v>1</v>
      </c>
    </row>
    <row r="346" spans="2:5" x14ac:dyDescent="0.25">
      <c r="B346" s="11">
        <v>45</v>
      </c>
      <c r="C346" s="11">
        <v>2</v>
      </c>
      <c r="D346" s="11" t="s">
        <v>35</v>
      </c>
      <c r="E346" s="11">
        <v>2</v>
      </c>
    </row>
    <row r="347" spans="2:5" x14ac:dyDescent="0.25">
      <c r="B347" s="11">
        <v>50</v>
      </c>
      <c r="C347" s="11">
        <v>1</v>
      </c>
      <c r="D347" s="11" t="s">
        <v>35</v>
      </c>
      <c r="E347" s="11">
        <v>1</v>
      </c>
    </row>
    <row r="348" spans="2:5" x14ac:dyDescent="0.25">
      <c r="B348" s="11" t="s">
        <v>28</v>
      </c>
      <c r="C348" s="11">
        <v>143</v>
      </c>
      <c r="D348" s="11">
        <v>38</v>
      </c>
      <c r="E348" s="11">
        <v>181</v>
      </c>
    </row>
    <row r="353" spans="2:5" x14ac:dyDescent="0.25">
      <c r="B353" t="s">
        <v>36</v>
      </c>
      <c r="C353" t="s">
        <v>37</v>
      </c>
    </row>
    <row r="355" spans="2:5" x14ac:dyDescent="0.25">
      <c r="B355" s="1" t="s">
        <v>101</v>
      </c>
      <c r="C355" s="1" t="s">
        <v>58</v>
      </c>
      <c r="D355" s="1" t="s">
        <v>59</v>
      </c>
      <c r="E355" s="1" t="s">
        <v>60</v>
      </c>
    </row>
    <row r="356" spans="2:5" x14ac:dyDescent="0.25">
      <c r="B356" s="1" t="s">
        <v>102</v>
      </c>
      <c r="C356" s="1">
        <v>66</v>
      </c>
      <c r="D356" s="1">
        <v>4.0219378427787902E-2</v>
      </c>
      <c r="E356" s="1">
        <v>4.0219378427787902E-2</v>
      </c>
    </row>
    <row r="357" spans="2:5" x14ac:dyDescent="0.25">
      <c r="B357" s="1" t="s">
        <v>103</v>
      </c>
      <c r="C357" s="1">
        <v>230</v>
      </c>
      <c r="D357" s="1">
        <v>0.14015843997562499</v>
      </c>
      <c r="E357" s="1">
        <v>0.18037781840341299</v>
      </c>
    </row>
    <row r="358" spans="2:5" x14ac:dyDescent="0.25">
      <c r="B358" s="1" t="s">
        <v>104</v>
      </c>
      <c r="C358" s="1">
        <v>265</v>
      </c>
      <c r="D358" s="1">
        <v>0.161486898232785</v>
      </c>
      <c r="E358" s="1">
        <v>0.341864716636197</v>
      </c>
    </row>
    <row r="359" spans="2:5" x14ac:dyDescent="0.25">
      <c r="B359" s="1" t="s">
        <v>105</v>
      </c>
      <c r="C359" s="1">
        <v>47</v>
      </c>
      <c r="D359" s="1">
        <v>2.8641072516758102E-2</v>
      </c>
      <c r="E359" s="1">
        <v>0.37050578915295501</v>
      </c>
    </row>
    <row r="360" spans="2:5" x14ac:dyDescent="0.25">
      <c r="B360" s="1" t="s">
        <v>106</v>
      </c>
      <c r="C360" s="1">
        <v>5</v>
      </c>
      <c r="D360" s="1">
        <v>3.0469226081657501E-3</v>
      </c>
      <c r="E360" s="1">
        <v>0.37355271176112098</v>
      </c>
    </row>
    <row r="361" spans="2:5" x14ac:dyDescent="0.25">
      <c r="B361" s="1" t="s">
        <v>107</v>
      </c>
      <c r="C361" s="1">
        <v>805</v>
      </c>
      <c r="D361" s="1">
        <v>0.49055453991468601</v>
      </c>
      <c r="E361" s="1">
        <v>0.86410725167580704</v>
      </c>
    </row>
    <row r="362" spans="2:5" x14ac:dyDescent="0.25">
      <c r="B362" s="1" t="s">
        <v>108</v>
      </c>
      <c r="C362" s="1">
        <v>32</v>
      </c>
      <c r="D362" s="1">
        <v>1.95003046922608E-2</v>
      </c>
      <c r="E362" s="1">
        <v>0.88360755636806798</v>
      </c>
    </row>
    <row r="363" spans="2:5" x14ac:dyDescent="0.25">
      <c r="B363" s="1" t="s">
        <v>109</v>
      </c>
      <c r="C363" s="1">
        <v>102</v>
      </c>
      <c r="D363" s="1">
        <v>6.2157221206581403E-2</v>
      </c>
      <c r="E363" s="1">
        <v>0.94576477757464905</v>
      </c>
    </row>
    <row r="364" spans="2:5" x14ac:dyDescent="0.25">
      <c r="B364" s="1" t="s">
        <v>57</v>
      </c>
      <c r="C364" s="1">
        <v>89</v>
      </c>
      <c r="D364" s="1">
        <v>5.42352224253504E-2</v>
      </c>
      <c r="E364" s="1">
        <v>1</v>
      </c>
    </row>
    <row r="365" spans="2:5" x14ac:dyDescent="0.25">
      <c r="B365" s="1" t="s">
        <v>28</v>
      </c>
      <c r="C365" s="1">
        <v>1641</v>
      </c>
      <c r="D365" s="1">
        <v>1</v>
      </c>
      <c r="E365" s="1">
        <v>1</v>
      </c>
    </row>
    <row r="367" spans="2:5" x14ac:dyDescent="0.25">
      <c r="B367" t="s">
        <v>61</v>
      </c>
      <c r="C367">
        <v>2460</v>
      </c>
    </row>
    <row r="373" spans="2:5" x14ac:dyDescent="0.25">
      <c r="B373" t="s">
        <v>36</v>
      </c>
      <c r="C373" t="s">
        <v>37</v>
      </c>
    </row>
    <row r="375" spans="2:5" x14ac:dyDescent="0.25">
      <c r="B375" t="s">
        <v>110</v>
      </c>
      <c r="C375" t="s">
        <v>58</v>
      </c>
      <c r="D375" t="s">
        <v>59</v>
      </c>
      <c r="E375" t="s">
        <v>60</v>
      </c>
    </row>
    <row r="376" spans="2:5" x14ac:dyDescent="0.25">
      <c r="B376" t="s">
        <v>111</v>
      </c>
      <c r="C376">
        <v>641</v>
      </c>
      <c r="D376">
        <v>0.38498498498498501</v>
      </c>
      <c r="E376">
        <v>0.38498498498498501</v>
      </c>
    </row>
    <row r="377" spans="2:5" x14ac:dyDescent="0.25">
      <c r="B377" t="s">
        <v>112</v>
      </c>
      <c r="C377">
        <v>2</v>
      </c>
      <c r="D377">
        <v>1.2012012012012001E-3</v>
      </c>
      <c r="E377">
        <v>0.386186186186186</v>
      </c>
    </row>
    <row r="378" spans="2:5" x14ac:dyDescent="0.25">
      <c r="B378" t="s">
        <v>113</v>
      </c>
      <c r="C378">
        <v>282</v>
      </c>
      <c r="D378">
        <v>0.169369369369369</v>
      </c>
      <c r="E378">
        <v>0.55555555555555602</v>
      </c>
    </row>
    <row r="379" spans="2:5" x14ac:dyDescent="0.25">
      <c r="B379" t="s">
        <v>114</v>
      </c>
      <c r="C379">
        <v>4</v>
      </c>
      <c r="D379">
        <v>2.4024024024024001E-3</v>
      </c>
      <c r="E379">
        <v>0.557957957957958</v>
      </c>
    </row>
    <row r="380" spans="2:5" x14ac:dyDescent="0.25">
      <c r="B380" t="s">
        <v>115</v>
      </c>
      <c r="C380">
        <v>1</v>
      </c>
      <c r="D380">
        <v>6.0060060060060101E-4</v>
      </c>
      <c r="E380">
        <v>0.55855855855855896</v>
      </c>
    </row>
    <row r="381" spans="2:5" x14ac:dyDescent="0.25">
      <c r="B381" t="s">
        <v>116</v>
      </c>
      <c r="C381">
        <v>259</v>
      </c>
      <c r="D381">
        <v>0.155555555555556</v>
      </c>
      <c r="E381">
        <v>0.71411411411411396</v>
      </c>
    </row>
    <row r="382" spans="2:5" x14ac:dyDescent="0.25">
      <c r="B382" t="s">
        <v>117</v>
      </c>
      <c r="C382">
        <v>115</v>
      </c>
      <c r="D382">
        <v>6.9069069069069094E-2</v>
      </c>
      <c r="E382">
        <v>0.78318318318318303</v>
      </c>
    </row>
    <row r="383" spans="2:5" x14ac:dyDescent="0.25">
      <c r="B383" t="s">
        <v>118</v>
      </c>
      <c r="C383">
        <v>32</v>
      </c>
      <c r="D383">
        <v>1.9219219219219201E-2</v>
      </c>
      <c r="E383">
        <v>0.80240240240240202</v>
      </c>
    </row>
    <row r="384" spans="2:5" x14ac:dyDescent="0.25">
      <c r="B384" t="s">
        <v>119</v>
      </c>
      <c r="C384">
        <v>20</v>
      </c>
      <c r="D384">
        <v>1.2012012012012E-2</v>
      </c>
      <c r="E384">
        <v>0.81441441441441398</v>
      </c>
    </row>
    <row r="385" spans="2:5" x14ac:dyDescent="0.25">
      <c r="B385" t="s">
        <v>120</v>
      </c>
      <c r="C385">
        <v>1</v>
      </c>
      <c r="D385">
        <v>6.0060060060060101E-4</v>
      </c>
      <c r="E385">
        <v>0.81501501501501505</v>
      </c>
    </row>
    <row r="386" spans="2:5" x14ac:dyDescent="0.25">
      <c r="B386" t="s">
        <v>121</v>
      </c>
      <c r="C386">
        <v>5</v>
      </c>
      <c r="D386">
        <v>3.0030030030029999E-3</v>
      </c>
      <c r="E386">
        <v>0.81801801801801799</v>
      </c>
    </row>
    <row r="387" spans="2:5" x14ac:dyDescent="0.25">
      <c r="B387" t="s">
        <v>122</v>
      </c>
      <c r="C387">
        <v>3</v>
      </c>
      <c r="D387">
        <v>1.8018018018018001E-3</v>
      </c>
      <c r="E387">
        <v>0.81981981981981999</v>
      </c>
    </row>
    <row r="388" spans="2:5" x14ac:dyDescent="0.25">
      <c r="B388" t="s">
        <v>123</v>
      </c>
      <c r="C388">
        <v>38</v>
      </c>
      <c r="D388">
        <v>2.2822822822822799E-2</v>
      </c>
      <c r="E388">
        <v>0.84264264264264299</v>
      </c>
    </row>
    <row r="389" spans="2:5" x14ac:dyDescent="0.25">
      <c r="B389" t="s">
        <v>124</v>
      </c>
      <c r="C389">
        <v>19</v>
      </c>
      <c r="D389">
        <v>1.14114114114114E-2</v>
      </c>
      <c r="E389">
        <v>0.85405405405405399</v>
      </c>
    </row>
    <row r="390" spans="2:5" x14ac:dyDescent="0.25">
      <c r="B390" t="s">
        <v>125</v>
      </c>
      <c r="C390">
        <v>8</v>
      </c>
      <c r="D390">
        <v>4.8048048048048003E-3</v>
      </c>
      <c r="E390">
        <v>0.85885885885885904</v>
      </c>
    </row>
    <row r="391" spans="2:5" x14ac:dyDescent="0.25">
      <c r="B391" t="s">
        <v>126</v>
      </c>
      <c r="C391">
        <v>12</v>
      </c>
      <c r="D391">
        <v>7.2072072072072099E-3</v>
      </c>
      <c r="E391">
        <v>0.86606606606606595</v>
      </c>
    </row>
    <row r="392" spans="2:5" x14ac:dyDescent="0.25">
      <c r="B392" t="s">
        <v>127</v>
      </c>
      <c r="C392">
        <v>99</v>
      </c>
      <c r="D392">
        <v>5.9459459459459497E-2</v>
      </c>
      <c r="E392">
        <v>0.92552552552552603</v>
      </c>
    </row>
    <row r="393" spans="2:5" x14ac:dyDescent="0.25">
      <c r="B393" t="s">
        <v>128</v>
      </c>
      <c r="C393">
        <v>100</v>
      </c>
      <c r="D393">
        <v>6.0060060060060101E-2</v>
      </c>
      <c r="E393">
        <v>0.98558558558558595</v>
      </c>
    </row>
    <row r="394" spans="2:5" x14ac:dyDescent="0.25">
      <c r="B394" t="s">
        <v>129</v>
      </c>
      <c r="C394">
        <v>24</v>
      </c>
      <c r="D394">
        <v>1.4414414414414401E-2</v>
      </c>
      <c r="E394">
        <v>1</v>
      </c>
    </row>
    <row r="395" spans="2:5" x14ac:dyDescent="0.25">
      <c r="B395" t="s">
        <v>28</v>
      </c>
      <c r="C395">
        <v>1665</v>
      </c>
      <c r="D395">
        <v>1</v>
      </c>
      <c r="E395">
        <v>1</v>
      </c>
    </row>
    <row r="397" spans="2:5" x14ac:dyDescent="0.25">
      <c r="B397" t="s">
        <v>61</v>
      </c>
      <c r="C397">
        <v>2436</v>
      </c>
    </row>
  </sheetData>
  <mergeCells count="4">
    <mergeCell ref="C112:D112"/>
    <mergeCell ref="C110:D110"/>
    <mergeCell ref="C284:F284"/>
    <mergeCell ref="C317:D3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5"/>
  <sheetViews>
    <sheetView workbookViewId="0">
      <selection activeCell="E6" sqref="E6:E7"/>
    </sheetView>
  </sheetViews>
  <sheetFormatPr baseColWidth="10" defaultRowHeight="15" x14ac:dyDescent="0.25"/>
  <cols>
    <col min="2" max="2" width="12.28515625" customWidth="1"/>
    <col min="3" max="3" width="41" customWidth="1"/>
    <col min="4" max="4" width="7.5703125" customWidth="1"/>
    <col min="5" max="5" width="19.7109375" customWidth="1"/>
    <col min="7" max="7" width="13.140625" customWidth="1"/>
  </cols>
  <sheetData>
    <row r="3" spans="2:18" x14ac:dyDescent="0.25">
      <c r="D3" t="s">
        <v>130</v>
      </c>
    </row>
    <row r="4" spans="2:18" x14ac:dyDescent="0.25">
      <c r="E4" s="22"/>
      <c r="F4" s="22"/>
      <c r="G4" s="22"/>
      <c r="H4" s="591" t="s">
        <v>131</v>
      </c>
      <c r="I4" s="591"/>
      <c r="J4" s="591"/>
      <c r="K4" s="591"/>
      <c r="L4" s="591" t="s">
        <v>132</v>
      </c>
      <c r="M4" s="591"/>
      <c r="N4" s="591"/>
      <c r="O4" s="591"/>
      <c r="P4" s="24" t="s">
        <v>133</v>
      </c>
      <c r="Q4" s="24" t="s">
        <v>134</v>
      </c>
      <c r="R4" s="24" t="s">
        <v>135</v>
      </c>
    </row>
    <row r="5" spans="2:18" ht="22.5" x14ac:dyDescent="0.25">
      <c r="B5" s="25" t="s">
        <v>136</v>
      </c>
      <c r="C5" s="25" t="s">
        <v>137</v>
      </c>
      <c r="D5" s="25" t="s">
        <v>138</v>
      </c>
      <c r="E5" s="25" t="s">
        <v>139</v>
      </c>
      <c r="F5" s="25" t="s">
        <v>140</v>
      </c>
      <c r="G5" s="25" t="s">
        <v>141</v>
      </c>
      <c r="H5" s="25" t="s">
        <v>142</v>
      </c>
      <c r="I5" s="25" t="s">
        <v>143</v>
      </c>
      <c r="J5" s="25" t="s">
        <v>144</v>
      </c>
      <c r="K5" s="25" t="s">
        <v>145</v>
      </c>
      <c r="L5" s="25" t="s">
        <v>146</v>
      </c>
      <c r="M5" s="25" t="s">
        <v>147</v>
      </c>
      <c r="N5" s="25" t="s">
        <v>148</v>
      </c>
      <c r="O5" s="25" t="s">
        <v>149</v>
      </c>
      <c r="P5" s="25"/>
      <c r="Q5" s="25"/>
      <c r="R5" s="25"/>
    </row>
    <row r="6" spans="2:18" ht="15" customHeight="1" x14ac:dyDescent="0.25">
      <c r="B6" s="592" t="s">
        <v>150</v>
      </c>
      <c r="C6" s="27" t="s">
        <v>151</v>
      </c>
      <c r="D6" s="28">
        <f>+Hoja1!S327</f>
        <v>32</v>
      </c>
      <c r="E6" s="592" t="s">
        <v>152</v>
      </c>
      <c r="F6" s="588"/>
      <c r="G6" s="593">
        <v>1000</v>
      </c>
      <c r="H6" s="594" t="s">
        <v>153</v>
      </c>
      <c r="I6" s="594" t="s">
        <v>153</v>
      </c>
      <c r="J6" s="588"/>
      <c r="K6" s="588"/>
      <c r="L6" s="1"/>
      <c r="M6" s="1"/>
      <c r="N6" s="1"/>
      <c r="O6" s="1"/>
      <c r="P6" s="1"/>
      <c r="Q6" s="1"/>
      <c r="R6" s="1"/>
    </row>
    <row r="7" spans="2:18" x14ac:dyDescent="0.25">
      <c r="B7" s="592"/>
      <c r="C7" s="27" t="s">
        <v>154</v>
      </c>
      <c r="D7" s="28">
        <f>+Hoja1!T327</f>
        <v>112</v>
      </c>
      <c r="E7" s="592"/>
      <c r="F7" s="588"/>
      <c r="G7" s="593"/>
      <c r="H7" s="594"/>
      <c r="I7" s="594"/>
      <c r="J7" s="588"/>
      <c r="K7" s="588"/>
      <c r="L7" s="1"/>
      <c r="M7" s="1"/>
      <c r="N7" s="1"/>
      <c r="O7" s="1"/>
      <c r="P7" s="1"/>
      <c r="Q7" s="1"/>
      <c r="R7" s="1"/>
    </row>
    <row r="8" spans="2:18" ht="15" customHeight="1" x14ac:dyDescent="0.25">
      <c r="B8" s="592"/>
      <c r="C8" s="27" t="s">
        <v>155</v>
      </c>
      <c r="D8" s="28">
        <f>+Hoja1!U327</f>
        <v>93</v>
      </c>
      <c r="E8" s="592" t="s">
        <v>156</v>
      </c>
      <c r="F8" s="588"/>
      <c r="G8" s="593">
        <v>1000</v>
      </c>
      <c r="H8" s="594" t="s">
        <v>153</v>
      </c>
      <c r="I8" s="594" t="s">
        <v>153</v>
      </c>
      <c r="J8" s="588"/>
      <c r="K8" s="588"/>
      <c r="L8" s="1"/>
      <c r="M8" s="1"/>
      <c r="N8" s="1"/>
      <c r="O8" s="1"/>
      <c r="P8" s="1"/>
      <c r="Q8" s="1"/>
      <c r="R8" s="1"/>
    </row>
    <row r="9" spans="2:18" x14ac:dyDescent="0.25">
      <c r="B9" s="592"/>
      <c r="C9" s="27" t="s">
        <v>157</v>
      </c>
      <c r="D9" s="28">
        <f>+Hoja1!V327</f>
        <v>54</v>
      </c>
      <c r="E9" s="592"/>
      <c r="F9" s="588"/>
      <c r="G9" s="593"/>
      <c r="H9" s="594"/>
      <c r="I9" s="594"/>
      <c r="J9" s="588"/>
      <c r="K9" s="588"/>
      <c r="L9" s="1"/>
      <c r="M9" s="1"/>
      <c r="N9" s="1"/>
      <c r="O9" s="1"/>
      <c r="P9" s="1"/>
      <c r="Q9" s="1"/>
      <c r="R9" s="1"/>
    </row>
    <row r="10" spans="2:18" x14ac:dyDescent="0.25">
      <c r="B10" s="592"/>
      <c r="C10" s="27" t="s">
        <v>158</v>
      </c>
      <c r="D10" s="28">
        <f>+Hoja1!W327</f>
        <v>14</v>
      </c>
      <c r="E10" s="592"/>
      <c r="F10" s="588"/>
      <c r="G10" s="593"/>
      <c r="H10" s="594"/>
      <c r="I10" s="594"/>
      <c r="J10" s="588"/>
      <c r="K10" s="588"/>
      <c r="L10" s="1"/>
      <c r="M10" s="1"/>
      <c r="N10" s="1"/>
      <c r="O10" s="1"/>
      <c r="P10" s="1"/>
      <c r="Q10" s="1"/>
      <c r="R10" s="1"/>
    </row>
    <row r="11" spans="2:18" ht="22.5" x14ac:dyDescent="0.25">
      <c r="B11" s="592" t="s">
        <v>159</v>
      </c>
      <c r="C11" s="27" t="s">
        <v>160</v>
      </c>
      <c r="D11" s="28">
        <f>+Hoja1!E116</f>
        <v>556</v>
      </c>
      <c r="E11" s="25" t="s">
        <v>161</v>
      </c>
      <c r="F11" s="1"/>
      <c r="G11" s="29">
        <v>500</v>
      </c>
      <c r="H11" s="30" t="s">
        <v>153</v>
      </c>
      <c r="I11" s="30" t="s">
        <v>153</v>
      </c>
      <c r="J11" s="1"/>
      <c r="K11" s="1"/>
      <c r="L11" s="1"/>
      <c r="M11" s="1"/>
      <c r="N11" s="1"/>
      <c r="O11" s="1"/>
      <c r="P11" s="1"/>
      <c r="Q11" s="1"/>
      <c r="R11" s="1"/>
    </row>
    <row r="12" spans="2:18" ht="33.75" x14ac:dyDescent="0.25">
      <c r="B12" s="592"/>
      <c r="C12" s="27" t="s">
        <v>190</v>
      </c>
      <c r="D12" s="28">
        <f>+Hoja1!E117</f>
        <v>569</v>
      </c>
      <c r="E12" s="25" t="s">
        <v>162</v>
      </c>
      <c r="F12" s="1"/>
      <c r="G12" s="29">
        <v>1500</v>
      </c>
      <c r="H12" s="30" t="s">
        <v>153</v>
      </c>
      <c r="I12" s="30" t="s">
        <v>153</v>
      </c>
      <c r="J12" s="1"/>
      <c r="K12" s="1"/>
      <c r="L12" s="1"/>
      <c r="M12" s="1"/>
      <c r="N12" s="1"/>
      <c r="O12" s="1"/>
      <c r="P12" s="1"/>
      <c r="Q12" s="1"/>
      <c r="R12" s="1"/>
    </row>
    <row r="13" spans="2:18" ht="15" customHeight="1" x14ac:dyDescent="0.25">
      <c r="B13" s="592" t="s">
        <v>163</v>
      </c>
      <c r="C13" s="27" t="s">
        <v>164</v>
      </c>
      <c r="D13" s="28">
        <f>+Hoja1!E114+Hoja1!E115</f>
        <v>433</v>
      </c>
      <c r="E13" s="25" t="s">
        <v>165</v>
      </c>
      <c r="F13" s="1"/>
      <c r="G13" s="29">
        <v>400</v>
      </c>
      <c r="H13" s="30" t="s">
        <v>153</v>
      </c>
      <c r="I13" s="30" t="s">
        <v>153</v>
      </c>
      <c r="J13" s="1"/>
      <c r="K13" s="1"/>
      <c r="L13" s="1"/>
      <c r="M13" s="1"/>
      <c r="N13" s="1"/>
      <c r="O13" s="1"/>
      <c r="P13" s="1"/>
      <c r="Q13" s="1"/>
      <c r="R13" s="1"/>
    </row>
    <row r="14" spans="2:18" ht="22.5" x14ac:dyDescent="0.25">
      <c r="B14" s="592"/>
      <c r="C14" s="27" t="s">
        <v>166</v>
      </c>
      <c r="D14" s="28"/>
      <c r="E14" s="25" t="s">
        <v>167</v>
      </c>
      <c r="F14" s="1"/>
      <c r="G14" s="29">
        <v>400</v>
      </c>
      <c r="H14" s="30" t="s">
        <v>153</v>
      </c>
      <c r="I14" s="30" t="s">
        <v>153</v>
      </c>
      <c r="J14" s="1"/>
      <c r="K14" s="1"/>
      <c r="L14" s="1"/>
      <c r="M14" s="1"/>
      <c r="N14" s="1"/>
      <c r="O14" s="1"/>
      <c r="P14" s="1"/>
      <c r="Q14" s="1"/>
      <c r="R14" s="1"/>
    </row>
    <row r="15" spans="2:18" ht="22.5" x14ac:dyDescent="0.25">
      <c r="B15" s="592" t="s">
        <v>168</v>
      </c>
      <c r="C15" s="27" t="s">
        <v>169</v>
      </c>
      <c r="D15" s="28">
        <f>+Hoja1!F135</f>
        <v>402</v>
      </c>
      <c r="E15" s="25" t="s">
        <v>170</v>
      </c>
      <c r="F15" s="1"/>
      <c r="G15" s="29">
        <v>1800</v>
      </c>
      <c r="H15" s="30" t="s">
        <v>153</v>
      </c>
      <c r="I15" s="30" t="s">
        <v>153</v>
      </c>
      <c r="J15" s="1"/>
      <c r="K15" s="1"/>
      <c r="L15" s="1"/>
      <c r="M15" s="1"/>
      <c r="N15" s="1"/>
      <c r="O15" s="1"/>
      <c r="P15" s="1"/>
      <c r="Q15" s="1"/>
      <c r="R15" s="1"/>
    </row>
    <row r="16" spans="2:18" ht="33.75" x14ac:dyDescent="0.25">
      <c r="B16" s="592"/>
      <c r="C16" s="27" t="s">
        <v>171</v>
      </c>
      <c r="D16" s="28"/>
      <c r="E16" s="25" t="s">
        <v>172</v>
      </c>
      <c r="F16" s="1"/>
      <c r="G16" s="29">
        <v>800</v>
      </c>
      <c r="H16" s="30" t="s">
        <v>153</v>
      </c>
      <c r="I16" s="30" t="s">
        <v>153</v>
      </c>
      <c r="J16" s="1"/>
      <c r="K16" s="1"/>
      <c r="L16" s="1"/>
      <c r="M16" s="1"/>
      <c r="N16" s="1"/>
      <c r="O16" s="1"/>
      <c r="P16" s="1"/>
      <c r="Q16" s="1"/>
      <c r="R16" s="1"/>
    </row>
    <row r="17" spans="2:18" ht="33.75" x14ac:dyDescent="0.25">
      <c r="B17" s="595" t="s">
        <v>173</v>
      </c>
      <c r="C17" s="27" t="s">
        <v>174</v>
      </c>
      <c r="D17" s="28"/>
      <c r="E17" s="25" t="s">
        <v>162</v>
      </c>
      <c r="F17" s="1"/>
      <c r="G17" s="29">
        <v>500</v>
      </c>
      <c r="H17" s="30" t="s">
        <v>153</v>
      </c>
      <c r="I17" s="30" t="s">
        <v>153</v>
      </c>
      <c r="J17" s="1"/>
      <c r="K17" s="1"/>
      <c r="L17" s="1"/>
      <c r="M17" s="1"/>
      <c r="N17" s="1"/>
      <c r="O17" s="1"/>
      <c r="P17" s="1"/>
      <c r="Q17" s="1"/>
      <c r="R17" s="1"/>
    </row>
    <row r="18" spans="2:18" ht="22.5" x14ac:dyDescent="0.25">
      <c r="B18" s="596"/>
      <c r="C18" s="27" t="s">
        <v>175</v>
      </c>
      <c r="D18" s="28"/>
      <c r="E18" s="31" t="s">
        <v>176</v>
      </c>
      <c r="F18" s="1"/>
      <c r="G18" s="29">
        <v>900</v>
      </c>
      <c r="H18" s="30" t="s">
        <v>153</v>
      </c>
      <c r="I18" s="30" t="s">
        <v>153</v>
      </c>
      <c r="J18" s="1"/>
      <c r="K18" s="1"/>
      <c r="L18" s="1"/>
      <c r="M18" s="1"/>
      <c r="N18" s="1"/>
      <c r="O18" s="1"/>
      <c r="P18" s="1"/>
      <c r="Q18" s="1"/>
      <c r="R18" s="1"/>
    </row>
    <row r="19" spans="2:18" ht="33.75" x14ac:dyDescent="0.25">
      <c r="B19" s="25" t="s">
        <v>177</v>
      </c>
      <c r="C19" s="27" t="s">
        <v>178</v>
      </c>
      <c r="D19" s="28"/>
      <c r="E19" s="25" t="s">
        <v>162</v>
      </c>
      <c r="F19" s="1"/>
      <c r="G19" s="29">
        <v>500</v>
      </c>
      <c r="H19" s="30" t="s">
        <v>153</v>
      </c>
      <c r="I19" s="30" t="s">
        <v>153</v>
      </c>
      <c r="J19" s="1"/>
      <c r="K19" s="1"/>
      <c r="L19" s="1"/>
      <c r="M19" s="1"/>
      <c r="N19" s="1"/>
      <c r="O19" s="1"/>
      <c r="P19" s="1"/>
      <c r="Q19" s="1"/>
      <c r="R19" s="1"/>
    </row>
    <row r="20" spans="2:18" ht="33.75" x14ac:dyDescent="0.25">
      <c r="B20" s="25" t="s">
        <v>179</v>
      </c>
      <c r="C20" s="27" t="s">
        <v>180</v>
      </c>
      <c r="D20" s="28"/>
      <c r="E20" s="25" t="s">
        <v>181</v>
      </c>
      <c r="F20" s="1"/>
      <c r="G20" s="29"/>
      <c r="H20" s="30" t="s">
        <v>153</v>
      </c>
      <c r="I20" s="30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G21" s="32">
        <f>SUM(G6:G20)</f>
        <v>9300</v>
      </c>
    </row>
    <row r="22" spans="2:18" x14ac:dyDescent="0.25">
      <c r="B22" s="13"/>
      <c r="C22" s="13"/>
      <c r="D22" s="13"/>
      <c r="E22" s="13"/>
    </row>
    <row r="23" spans="2:18" x14ac:dyDescent="0.25">
      <c r="B23" s="13"/>
      <c r="C23" s="13"/>
      <c r="D23" s="13"/>
      <c r="E23" s="13"/>
    </row>
    <row r="24" spans="2:18" x14ac:dyDescent="0.25">
      <c r="B24" s="13"/>
      <c r="C24" s="13"/>
      <c r="D24" s="13"/>
      <c r="E24" s="13"/>
    </row>
    <row r="25" spans="2:18" x14ac:dyDescent="0.25">
      <c r="B25" s="13"/>
      <c r="C25" s="13"/>
      <c r="D25" s="13"/>
      <c r="E25" s="13"/>
    </row>
    <row r="26" spans="2:18" x14ac:dyDescent="0.25">
      <c r="B26" s="13"/>
      <c r="C26" s="13"/>
      <c r="D26" s="13"/>
      <c r="E26" s="13"/>
    </row>
    <row r="27" spans="2:18" x14ac:dyDescent="0.25">
      <c r="B27" s="13"/>
      <c r="C27" s="13"/>
      <c r="D27" s="13"/>
      <c r="E27" s="13"/>
    </row>
    <row r="28" spans="2:18" x14ac:dyDescent="0.25">
      <c r="B28" s="13"/>
      <c r="C28" s="13"/>
      <c r="D28" s="13"/>
      <c r="E28" s="13"/>
    </row>
    <row r="29" spans="2:18" x14ac:dyDescent="0.25">
      <c r="B29" s="13"/>
      <c r="C29" s="13"/>
      <c r="D29" s="13"/>
      <c r="E29" s="13"/>
    </row>
    <row r="30" spans="2:18" x14ac:dyDescent="0.25">
      <c r="B30" s="13"/>
      <c r="C30" s="13"/>
      <c r="D30" s="13"/>
      <c r="E30" s="13"/>
    </row>
    <row r="31" spans="2:18" x14ac:dyDescent="0.25">
      <c r="B31" s="13"/>
      <c r="C31" s="13"/>
      <c r="D31" s="13"/>
      <c r="E31" s="13"/>
    </row>
    <row r="32" spans="2:18" x14ac:dyDescent="0.25">
      <c r="B32" s="13"/>
      <c r="C32" s="13"/>
      <c r="D32" s="13"/>
      <c r="E32" s="13"/>
    </row>
    <row r="33" spans="2:5" x14ac:dyDescent="0.25">
      <c r="B33" s="13"/>
      <c r="C33" s="13"/>
      <c r="D33" s="13"/>
      <c r="E33" s="13"/>
    </row>
    <row r="34" spans="2:5" x14ac:dyDescent="0.25">
      <c r="B34" s="13"/>
      <c r="C34" s="13"/>
      <c r="D34" s="13"/>
      <c r="E34" s="13"/>
    </row>
    <row r="35" spans="2:5" x14ac:dyDescent="0.25">
      <c r="B35" s="13"/>
      <c r="C35" s="13"/>
      <c r="D35" s="13"/>
      <c r="E35" s="13"/>
    </row>
  </sheetData>
  <mergeCells count="21">
    <mergeCell ref="B17:B18"/>
    <mergeCell ref="J8:J10"/>
    <mergeCell ref="K8:K10"/>
    <mergeCell ref="B11:B12"/>
    <mergeCell ref="B13:B14"/>
    <mergeCell ref="B15:B16"/>
    <mergeCell ref="H4:K4"/>
    <mergeCell ref="L4:O4"/>
    <mergeCell ref="B6:B10"/>
    <mergeCell ref="E6:E7"/>
    <mergeCell ref="F6:F7"/>
    <mergeCell ref="G6:G7"/>
    <mergeCell ref="H6:H7"/>
    <mergeCell ref="I6:I7"/>
    <mergeCell ref="J6:J7"/>
    <mergeCell ref="K6:K7"/>
    <mergeCell ref="E8:E10"/>
    <mergeCell ref="F8:F10"/>
    <mergeCell ref="G8:G10"/>
    <mergeCell ref="H8:H10"/>
    <mergeCell ref="I8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41"/>
  <sheetViews>
    <sheetView topLeftCell="D1" workbookViewId="0">
      <selection activeCell="P34" sqref="P34"/>
    </sheetView>
  </sheetViews>
  <sheetFormatPr baseColWidth="10" defaultRowHeight="15" x14ac:dyDescent="0.25"/>
  <cols>
    <col min="1" max="1" width="1.85546875" customWidth="1"/>
    <col min="2" max="4" width="12.28515625" customWidth="1"/>
    <col min="5" max="5" width="41" customWidth="1"/>
    <col min="6" max="7" width="7.5703125" customWidth="1"/>
    <col min="8" max="8" width="9.5703125" bestFit="1" customWidth="1"/>
    <col min="9" max="9" width="9.28515625" customWidth="1"/>
    <col min="10" max="10" width="9" customWidth="1"/>
    <col min="11" max="11" width="10" customWidth="1"/>
    <col min="12" max="12" width="9.140625" customWidth="1"/>
    <col min="13" max="13" width="19.7109375" customWidth="1"/>
    <col min="15" max="15" width="10.28515625" customWidth="1"/>
  </cols>
  <sheetData>
    <row r="4" spans="2:26" ht="18.75" x14ac:dyDescent="0.3">
      <c r="F4" s="100" t="s">
        <v>199</v>
      </c>
      <c r="G4" s="100"/>
      <c r="H4" s="100"/>
      <c r="I4" s="100"/>
      <c r="J4" s="100"/>
      <c r="K4" s="100"/>
      <c r="L4" s="100"/>
      <c r="M4" s="100"/>
    </row>
    <row r="5" spans="2:26" x14ac:dyDescent="0.25">
      <c r="B5">
        <v>18903.82</v>
      </c>
      <c r="E5">
        <v>18903.82</v>
      </c>
      <c r="H5" s="108">
        <f>B5-L24</f>
        <v>10099.23</v>
      </c>
      <c r="I5" s="34">
        <v>0.3</v>
      </c>
      <c r="J5" s="34">
        <v>0.2</v>
      </c>
      <c r="K5" s="34">
        <v>0.5</v>
      </c>
      <c r="L5" s="34"/>
      <c r="M5" s="22"/>
      <c r="N5" s="22"/>
      <c r="O5" s="22"/>
      <c r="P5" s="591" t="s">
        <v>206</v>
      </c>
      <c r="Q5" s="591"/>
      <c r="R5" s="591"/>
      <c r="S5" s="591"/>
      <c r="T5" s="591" t="s">
        <v>132</v>
      </c>
      <c r="U5" s="591"/>
      <c r="V5" s="591"/>
      <c r="W5" s="591"/>
      <c r="X5" s="24" t="s">
        <v>133</v>
      </c>
      <c r="Y5" s="24" t="s">
        <v>134</v>
      </c>
      <c r="Z5" s="24" t="s">
        <v>135</v>
      </c>
    </row>
    <row r="6" spans="2:26" x14ac:dyDescent="0.25">
      <c r="H6" s="35"/>
      <c r="I6" s="33">
        <f>+H5*I5</f>
        <v>3029.7689999999998</v>
      </c>
      <c r="J6" s="33">
        <f>+H5*J5</f>
        <v>2019.846</v>
      </c>
      <c r="K6" s="33">
        <f>+H5*K5</f>
        <v>5049.6149999999998</v>
      </c>
      <c r="L6" s="36"/>
      <c r="M6" s="22"/>
      <c r="N6" s="22"/>
      <c r="O6" s="22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2:26" ht="45" x14ac:dyDescent="0.25">
      <c r="B7" s="26" t="s">
        <v>136</v>
      </c>
      <c r="C7" s="26" t="s">
        <v>191</v>
      </c>
      <c r="D7" s="26" t="s">
        <v>200</v>
      </c>
      <c r="E7" s="26" t="s">
        <v>137</v>
      </c>
      <c r="F7" s="26" t="s">
        <v>138</v>
      </c>
      <c r="G7" s="26" t="s">
        <v>192</v>
      </c>
      <c r="H7" s="26" t="s">
        <v>193</v>
      </c>
      <c r="I7" s="26" t="s">
        <v>194</v>
      </c>
      <c r="J7" s="26" t="s">
        <v>195</v>
      </c>
      <c r="K7" s="26" t="s">
        <v>196</v>
      </c>
      <c r="L7" s="26" t="s">
        <v>197</v>
      </c>
      <c r="M7" s="26" t="s">
        <v>139</v>
      </c>
      <c r="N7" s="26" t="s">
        <v>140</v>
      </c>
      <c r="O7" s="105" t="s">
        <v>240</v>
      </c>
      <c r="P7" s="26" t="s">
        <v>142</v>
      </c>
      <c r="Q7" s="26" t="s">
        <v>143</v>
      </c>
      <c r="R7" s="26" t="s">
        <v>144</v>
      </c>
      <c r="S7" s="26" t="s">
        <v>145</v>
      </c>
      <c r="T7" s="26" t="s">
        <v>146</v>
      </c>
      <c r="U7" s="26" t="s">
        <v>147</v>
      </c>
      <c r="V7" s="26" t="s">
        <v>148</v>
      </c>
      <c r="W7" s="26" t="s">
        <v>204</v>
      </c>
      <c r="X7" s="26"/>
      <c r="Y7" s="26"/>
      <c r="Z7" s="26"/>
    </row>
    <row r="8" spans="2:26" x14ac:dyDescent="0.25">
      <c r="B8" s="617" t="s">
        <v>150</v>
      </c>
      <c r="C8" s="617">
        <v>4</v>
      </c>
      <c r="D8" s="618">
        <f>+C8/$C$23</f>
        <v>0.23529411764705882</v>
      </c>
      <c r="E8" s="53" t="s">
        <v>151</v>
      </c>
      <c r="F8" s="54">
        <v>32</v>
      </c>
      <c r="G8" s="54"/>
      <c r="H8" s="54"/>
      <c r="I8" s="54"/>
      <c r="J8" s="54"/>
      <c r="K8" s="54"/>
      <c r="L8" s="54"/>
      <c r="M8" s="619" t="str">
        <f>Hoja5!C41</f>
        <v>Impartir terapias y tratamientos especializados</v>
      </c>
      <c r="N8" s="614"/>
      <c r="O8" s="620">
        <f>Hoja4!H11</f>
        <v>11770</v>
      </c>
      <c r="P8" s="621">
        <f>Hoja4!J11</f>
        <v>250</v>
      </c>
      <c r="Q8" s="621">
        <f>Hoja4!K11</f>
        <v>11520</v>
      </c>
      <c r="R8" s="611">
        <f>Hoja4!L8</f>
        <v>0</v>
      </c>
      <c r="S8" s="614"/>
      <c r="T8" s="55"/>
      <c r="U8" s="55"/>
      <c r="V8" s="55"/>
      <c r="W8" s="55"/>
      <c r="X8" s="55"/>
      <c r="Y8" s="55"/>
      <c r="Z8" s="55"/>
    </row>
    <row r="9" spans="2:26" ht="18.75" customHeight="1" x14ac:dyDescent="0.25">
      <c r="B9" s="617"/>
      <c r="C9" s="617"/>
      <c r="D9" s="618"/>
      <c r="E9" s="53" t="s">
        <v>154</v>
      </c>
      <c r="F9" s="54">
        <v>112</v>
      </c>
      <c r="G9" s="54"/>
      <c r="H9" s="54"/>
      <c r="I9" s="54"/>
      <c r="J9" s="54"/>
      <c r="K9" s="54"/>
      <c r="L9" s="54"/>
      <c r="M9" s="619"/>
      <c r="N9" s="614"/>
      <c r="O9" s="620"/>
      <c r="P9" s="610"/>
      <c r="Q9" s="610"/>
      <c r="R9" s="613"/>
      <c r="S9" s="614"/>
      <c r="T9" s="55"/>
      <c r="U9" s="55"/>
      <c r="V9" s="55"/>
      <c r="W9" s="55"/>
      <c r="X9" s="55"/>
      <c r="Y9" s="55"/>
      <c r="Z9" s="55"/>
    </row>
    <row r="10" spans="2:26" x14ac:dyDescent="0.25">
      <c r="B10" s="617"/>
      <c r="C10" s="617"/>
      <c r="D10" s="618"/>
      <c r="E10" s="53" t="s">
        <v>155</v>
      </c>
      <c r="F10" s="54">
        <v>93</v>
      </c>
      <c r="G10" s="54"/>
      <c r="H10" s="54"/>
      <c r="I10" s="54"/>
      <c r="J10" s="54"/>
      <c r="K10" s="54"/>
      <c r="L10" s="54"/>
      <c r="M10" s="619" t="s">
        <v>334</v>
      </c>
      <c r="N10" s="614"/>
      <c r="O10" s="620">
        <f>Hoja4!H22</f>
        <v>1250</v>
      </c>
      <c r="P10" s="621">
        <f>Hoja4!J22</f>
        <v>530</v>
      </c>
      <c r="Q10" s="610"/>
      <c r="R10" s="611">
        <f>Hoja4!L22</f>
        <v>720</v>
      </c>
      <c r="S10" s="614"/>
      <c r="T10" s="55"/>
      <c r="U10" s="55"/>
      <c r="V10" s="55"/>
      <c r="W10" s="55"/>
      <c r="X10" s="55"/>
      <c r="Y10" s="55"/>
      <c r="Z10" s="55"/>
    </row>
    <row r="11" spans="2:26" x14ac:dyDescent="0.25">
      <c r="B11" s="617"/>
      <c r="C11" s="617"/>
      <c r="D11" s="618"/>
      <c r="E11" s="53" t="s">
        <v>157</v>
      </c>
      <c r="F11" s="54">
        <v>54</v>
      </c>
      <c r="G11" s="54"/>
      <c r="H11" s="54"/>
      <c r="I11" s="54"/>
      <c r="J11" s="54"/>
      <c r="K11" s="54"/>
      <c r="L11" s="54"/>
      <c r="M11" s="619"/>
      <c r="N11" s="614"/>
      <c r="O11" s="620"/>
      <c r="P11" s="610"/>
      <c r="Q11" s="610"/>
      <c r="R11" s="612"/>
      <c r="S11" s="614"/>
      <c r="T11" s="55"/>
      <c r="U11" s="55"/>
      <c r="V11" s="55"/>
      <c r="W11" s="55"/>
      <c r="X11" s="55"/>
      <c r="Y11" s="55"/>
      <c r="Z11" s="55"/>
    </row>
    <row r="12" spans="2:26" x14ac:dyDescent="0.25">
      <c r="B12" s="617"/>
      <c r="C12" s="617"/>
      <c r="D12" s="618"/>
      <c r="E12" s="53" t="s">
        <v>158</v>
      </c>
      <c r="F12" s="54">
        <v>14</v>
      </c>
      <c r="G12" s="54">
        <f>SUM(F8:F12)</f>
        <v>305</v>
      </c>
      <c r="H12" s="56">
        <f>+G12/G26</f>
        <v>0.13272410791993036</v>
      </c>
      <c r="I12" s="57">
        <f>+$I$6*H12</f>
        <v>402.12338772845948</v>
      </c>
      <c r="J12" s="57">
        <f>+$J$6/6</f>
        <v>336.64100000000002</v>
      </c>
      <c r="K12" s="57">
        <f>+K6*D8</f>
        <v>1188.1447058823528</v>
      </c>
      <c r="L12" s="57">
        <f>SUM(I12:K12)</f>
        <v>1926.9090936108123</v>
      </c>
      <c r="M12" s="619"/>
      <c r="N12" s="614"/>
      <c r="O12" s="620"/>
      <c r="P12" s="610"/>
      <c r="Q12" s="610"/>
      <c r="R12" s="613"/>
      <c r="S12" s="614"/>
      <c r="T12" s="55"/>
      <c r="U12" s="55"/>
      <c r="V12" s="55"/>
      <c r="W12" s="55"/>
      <c r="X12" s="55"/>
      <c r="Y12" s="55"/>
      <c r="Z12" s="55"/>
    </row>
    <row r="13" spans="2:26" ht="22.5" x14ac:dyDescent="0.25">
      <c r="B13" s="615" t="s">
        <v>159</v>
      </c>
      <c r="C13" s="615">
        <v>2</v>
      </c>
      <c r="D13" s="616">
        <f>+C13/C23</f>
        <v>0.11764705882352941</v>
      </c>
      <c r="E13" s="59" t="s">
        <v>160</v>
      </c>
      <c r="F13" s="60">
        <v>556</v>
      </c>
      <c r="G13" s="60">
        <f>SUM(F13:F14)</f>
        <v>1125</v>
      </c>
      <c r="H13" s="61">
        <f>+G13/G26</f>
        <v>0.48955613577023499</v>
      </c>
      <c r="I13" s="62">
        <f>+$I$6*H13</f>
        <v>1483.242003916449</v>
      </c>
      <c r="J13" s="62">
        <f>+$J$6/6</f>
        <v>336.64100000000002</v>
      </c>
      <c r="K13" s="62">
        <f>+K6*D13</f>
        <v>594.0723529411764</v>
      </c>
      <c r="L13" s="62">
        <f t="shared" ref="L13:L21" si="0">SUM(I13:K13)</f>
        <v>2413.9553568576257</v>
      </c>
      <c r="M13" s="85" t="str">
        <f>Hoja5!C73</f>
        <v>Talleres de arte, teatro, danza, etc.</v>
      </c>
      <c r="N13" s="63"/>
      <c r="O13" s="64">
        <f>Hoja4!H38</f>
        <v>1803</v>
      </c>
      <c r="P13" s="65">
        <f>Hoja4!J38</f>
        <v>1803</v>
      </c>
      <c r="Q13" s="65">
        <f>Hoja4!K38</f>
        <v>0</v>
      </c>
      <c r="R13" s="63"/>
      <c r="S13" s="66">
        <f>Hoja4!M38</f>
        <v>0</v>
      </c>
      <c r="T13" s="63"/>
      <c r="U13" s="63"/>
      <c r="V13" s="63"/>
      <c r="W13" s="63"/>
      <c r="X13" s="63"/>
      <c r="Y13" s="63"/>
      <c r="Z13" s="63"/>
    </row>
    <row r="14" spans="2:26" ht="33.75" x14ac:dyDescent="0.25">
      <c r="B14" s="615"/>
      <c r="C14" s="615"/>
      <c r="D14" s="616"/>
      <c r="E14" s="59" t="s">
        <v>190</v>
      </c>
      <c r="F14" s="60">
        <v>569</v>
      </c>
      <c r="G14" s="60"/>
      <c r="H14" s="60"/>
      <c r="I14" s="62"/>
      <c r="J14" s="62"/>
      <c r="K14" s="62"/>
      <c r="L14" s="62"/>
      <c r="M14" s="85" t="str">
        <f>Hoja5!C90</f>
        <v>Programas de capacitación, prevención, orientación, educación.</v>
      </c>
      <c r="N14" s="63"/>
      <c r="O14" s="64">
        <f>Hoja4!H51</f>
        <v>1114</v>
      </c>
      <c r="P14" s="65">
        <f>Hoja4!J51</f>
        <v>814</v>
      </c>
      <c r="Q14" s="65">
        <v>150</v>
      </c>
      <c r="R14" s="67">
        <f>Hoja4!L51</f>
        <v>150</v>
      </c>
      <c r="S14" s="63"/>
      <c r="T14" s="63"/>
      <c r="U14" s="63"/>
      <c r="V14" s="63"/>
      <c r="W14" s="63"/>
      <c r="X14" s="63"/>
      <c r="Y14" s="63"/>
      <c r="Z14" s="63"/>
    </row>
    <row r="15" spans="2:26" ht="33.75" x14ac:dyDescent="0.25">
      <c r="B15" s="597" t="s">
        <v>163</v>
      </c>
      <c r="C15" s="597">
        <v>3</v>
      </c>
      <c r="D15" s="598">
        <f>+C15/C23</f>
        <v>0.17647058823529413</v>
      </c>
      <c r="E15" s="76" t="s">
        <v>164</v>
      </c>
      <c r="F15" s="77">
        <v>433</v>
      </c>
      <c r="G15" s="77">
        <f>SUM(F15:F16)</f>
        <v>433</v>
      </c>
      <c r="H15" s="78">
        <f>+G15/G26</f>
        <v>0.18842471714534378</v>
      </c>
      <c r="I15" s="79">
        <f>+$I$6*H15</f>
        <v>570.88336684073101</v>
      </c>
      <c r="J15" s="79">
        <f>+$J$6/6</f>
        <v>336.64100000000002</v>
      </c>
      <c r="K15" s="79">
        <f>+K6*D15</f>
        <v>891.10852941176472</v>
      </c>
      <c r="L15" s="79">
        <f t="shared" si="0"/>
        <v>1798.6328962524958</v>
      </c>
      <c r="M15" s="86" t="s">
        <v>229</v>
      </c>
      <c r="N15" s="80"/>
      <c r="O15" s="81">
        <f>Hoja4!H62</f>
        <v>100</v>
      </c>
      <c r="P15" s="82">
        <f>Hoja4!J62</f>
        <v>800</v>
      </c>
      <c r="Q15" s="82">
        <f>Hoja4!K52</f>
        <v>0</v>
      </c>
      <c r="R15" s="83">
        <f>Hoja4!L52</f>
        <v>0</v>
      </c>
      <c r="S15" s="80"/>
      <c r="T15" s="80"/>
      <c r="U15" s="80"/>
      <c r="V15" s="80"/>
      <c r="W15" s="80"/>
      <c r="X15" s="80"/>
      <c r="Y15" s="80"/>
      <c r="Z15" s="80"/>
    </row>
    <row r="16" spans="2:26" ht="22.5" x14ac:dyDescent="0.25">
      <c r="B16" s="597"/>
      <c r="C16" s="597"/>
      <c r="D16" s="598"/>
      <c r="E16" s="76" t="s">
        <v>166</v>
      </c>
      <c r="F16" s="77"/>
      <c r="G16" s="77"/>
      <c r="H16" s="77"/>
      <c r="I16" s="79"/>
      <c r="J16" s="79"/>
      <c r="K16" s="79"/>
      <c r="L16" s="79"/>
      <c r="M16" s="86" t="str">
        <f>Hoja4!D65</f>
        <v>Atención Médica y en Terapias a CNH Y CIBV's</v>
      </c>
      <c r="N16" s="80"/>
      <c r="O16" s="81">
        <f>Hoja4!H72</f>
        <v>510</v>
      </c>
      <c r="P16" s="82">
        <f>Hoja4!J72</f>
        <v>110</v>
      </c>
      <c r="Q16" s="82">
        <f>Hoja4!K53</f>
        <v>0</v>
      </c>
      <c r="R16" s="83">
        <f>Hoja4!L72</f>
        <v>400</v>
      </c>
      <c r="S16" s="80"/>
      <c r="T16" s="80"/>
      <c r="U16" s="80"/>
      <c r="V16" s="80"/>
      <c r="W16" s="80"/>
      <c r="X16" s="80"/>
      <c r="Y16" s="80"/>
      <c r="Z16" s="80"/>
    </row>
    <row r="17" spans="2:26" s="44" customFormat="1" ht="33.75" x14ac:dyDescent="0.25">
      <c r="B17" s="604" t="s">
        <v>168</v>
      </c>
      <c r="C17" s="604">
        <v>5</v>
      </c>
      <c r="D17" s="605">
        <f>+C17/C23</f>
        <v>0.29411764705882354</v>
      </c>
      <c r="E17" s="45" t="s">
        <v>169</v>
      </c>
      <c r="F17" s="46">
        <v>402</v>
      </c>
      <c r="G17" s="46">
        <f>SUM(F17:F18)</f>
        <v>402</v>
      </c>
      <c r="H17" s="47">
        <f>+G17/G26</f>
        <v>0.17493472584856398</v>
      </c>
      <c r="I17" s="48">
        <f>+$I$6*H17</f>
        <v>530.01180939947778</v>
      </c>
      <c r="J17" s="48">
        <f>+$J$6/6</f>
        <v>336.64100000000002</v>
      </c>
      <c r="K17" s="48">
        <f>+K6*D17</f>
        <v>1485.1808823529411</v>
      </c>
      <c r="L17" s="48">
        <f t="shared" si="0"/>
        <v>2351.8336917524189</v>
      </c>
      <c r="M17" s="87" t="str">
        <f>Hoja5!C6</f>
        <v>Esparcimiento, Capacitación y desarrollo de habilidades y destrezas</v>
      </c>
      <c r="N17" s="49"/>
      <c r="O17" s="50">
        <f>Hoja4!H124</f>
        <v>4124</v>
      </c>
      <c r="P17" s="51">
        <f>Hoja4!J124</f>
        <v>2724</v>
      </c>
      <c r="Q17" s="51">
        <f>Hoja4!K124</f>
        <v>100</v>
      </c>
      <c r="R17" s="52">
        <f>Hoja4!L124</f>
        <v>1300</v>
      </c>
      <c r="S17" s="52">
        <f>Hoja4!M124</f>
        <v>0</v>
      </c>
      <c r="T17" s="49"/>
      <c r="U17" s="49"/>
      <c r="V17" s="49"/>
      <c r="W17" s="49"/>
      <c r="X17" s="49"/>
      <c r="Y17" s="49"/>
      <c r="Z17" s="49"/>
    </row>
    <row r="18" spans="2:26" s="44" customFormat="1" ht="22.5" x14ac:dyDescent="0.25">
      <c r="B18" s="604"/>
      <c r="C18" s="604"/>
      <c r="D18" s="605"/>
      <c r="E18" s="45" t="s">
        <v>171</v>
      </c>
      <c r="F18" s="46"/>
      <c r="G18" s="46"/>
      <c r="H18" s="46"/>
      <c r="I18" s="48"/>
      <c r="J18" s="48"/>
      <c r="K18" s="48"/>
      <c r="L18" s="48"/>
      <c r="M18" s="87" t="s">
        <v>207</v>
      </c>
      <c r="N18" s="49"/>
      <c r="O18" s="50">
        <f>Hoja4!H137</f>
        <v>5080</v>
      </c>
      <c r="P18" s="51">
        <f>Hoja4!J137</f>
        <v>2080</v>
      </c>
      <c r="Q18" s="51">
        <f>Hoja4!K137</f>
        <v>0</v>
      </c>
      <c r="R18" s="52">
        <f>Hoja4!L137</f>
        <v>3000</v>
      </c>
      <c r="S18" s="52">
        <f>Hoja4!M137</f>
        <v>0</v>
      </c>
      <c r="T18" s="49"/>
      <c r="U18" s="49"/>
      <c r="V18" s="49"/>
      <c r="W18" s="49"/>
      <c r="X18" s="49"/>
      <c r="Y18" s="49"/>
      <c r="Z18" s="49"/>
    </row>
    <row r="19" spans="2:26" ht="33.75" x14ac:dyDescent="0.25">
      <c r="B19" s="606" t="s">
        <v>173</v>
      </c>
      <c r="C19" s="606">
        <v>1</v>
      </c>
      <c r="D19" s="608">
        <f>+C19/C23</f>
        <v>5.8823529411764705E-2</v>
      </c>
      <c r="E19" s="88" t="s">
        <v>174</v>
      </c>
      <c r="F19" s="89"/>
      <c r="G19" s="89">
        <v>25</v>
      </c>
      <c r="H19" s="90">
        <f>+G19/G26</f>
        <v>1.0879025239338555E-2</v>
      </c>
      <c r="I19" s="91">
        <f>+$I$6*H19</f>
        <v>32.960933420365528</v>
      </c>
      <c r="J19" s="91">
        <f>+$J$6/6</f>
        <v>336.64100000000002</v>
      </c>
      <c r="K19" s="91">
        <f>+K6*D19</f>
        <v>297.0361764705882</v>
      </c>
      <c r="L19" s="91">
        <f t="shared" si="0"/>
        <v>666.63810989095373</v>
      </c>
      <c r="M19" s="92" t="s">
        <v>230</v>
      </c>
      <c r="N19" s="93"/>
      <c r="O19" s="94">
        <f>Hoja4!H85</f>
        <v>576</v>
      </c>
      <c r="P19" s="95">
        <f>Hoja4!J85</f>
        <v>336</v>
      </c>
      <c r="Q19" s="96"/>
      <c r="R19" s="97">
        <f>Hoja4!L85</f>
        <v>240</v>
      </c>
      <c r="S19" s="93"/>
      <c r="T19" s="93"/>
      <c r="U19" s="93"/>
      <c r="V19" s="93"/>
      <c r="W19" s="93"/>
      <c r="X19" s="93"/>
      <c r="Y19" s="93"/>
      <c r="Z19" s="93"/>
    </row>
    <row r="20" spans="2:26" ht="22.5" x14ac:dyDescent="0.25">
      <c r="B20" s="607"/>
      <c r="C20" s="607"/>
      <c r="D20" s="609"/>
      <c r="E20" s="88" t="s">
        <v>175</v>
      </c>
      <c r="F20" s="89"/>
      <c r="G20" s="89"/>
      <c r="H20" s="90"/>
      <c r="I20" s="91"/>
      <c r="J20" s="91"/>
      <c r="K20" s="91"/>
      <c r="L20" s="91"/>
      <c r="M20" s="92" t="str">
        <f>Hoja5!C155</f>
        <v>Emprendimiento con mujeres</v>
      </c>
      <c r="N20" s="93"/>
      <c r="O20" s="94">
        <f>Hoja4!H96</f>
        <v>982</v>
      </c>
      <c r="P20" s="95">
        <f>Hoja4!J96</f>
        <v>782</v>
      </c>
      <c r="Q20" s="95">
        <f>Hoja4!K91</f>
        <v>200</v>
      </c>
      <c r="R20" s="93"/>
      <c r="S20" s="97">
        <f>Hoja4!M96</f>
        <v>0</v>
      </c>
      <c r="T20" s="93"/>
      <c r="U20" s="93"/>
      <c r="V20" s="93"/>
      <c r="W20" s="93"/>
      <c r="X20" s="93"/>
      <c r="Y20" s="93"/>
      <c r="Z20" s="93"/>
    </row>
    <row r="21" spans="2:26" ht="22.5" x14ac:dyDescent="0.25">
      <c r="B21" s="72" t="s">
        <v>177</v>
      </c>
      <c r="C21" s="72">
        <v>2</v>
      </c>
      <c r="D21" s="98">
        <f>+C21/C23</f>
        <v>0.11764705882352941</v>
      </c>
      <c r="E21" s="68" t="s">
        <v>178</v>
      </c>
      <c r="F21" s="69"/>
      <c r="G21" s="115">
        <v>8</v>
      </c>
      <c r="H21" s="70">
        <f>+G21/G26</f>
        <v>3.4812880765883376E-3</v>
      </c>
      <c r="I21" s="71">
        <f>+$I$6*H21</f>
        <v>10.547498694516971</v>
      </c>
      <c r="J21" s="71">
        <f>+$J$6/6</f>
        <v>336.64100000000002</v>
      </c>
      <c r="K21" s="71">
        <f>+K6*D21</f>
        <v>594.0723529411764</v>
      </c>
      <c r="L21" s="71">
        <f t="shared" si="0"/>
        <v>941.26085163569337</v>
      </c>
      <c r="M21" s="99" t="s">
        <v>231</v>
      </c>
      <c r="N21" s="73"/>
      <c r="O21" s="74">
        <f>Hoja4!H110</f>
        <v>600.23</v>
      </c>
      <c r="P21" s="75">
        <f>Hoja4!J110</f>
        <v>420.23</v>
      </c>
      <c r="Q21" s="75">
        <f>Hoja4!K110</f>
        <v>0</v>
      </c>
      <c r="R21" s="101">
        <f>Hoja4!L110</f>
        <v>180</v>
      </c>
      <c r="S21" s="101">
        <f>Hoja4!M110</f>
        <v>0</v>
      </c>
      <c r="T21" s="73"/>
      <c r="U21" s="73"/>
      <c r="V21" s="73"/>
      <c r="W21" s="73"/>
      <c r="X21" s="73"/>
      <c r="Y21" s="73"/>
      <c r="Z21" s="73"/>
    </row>
    <row r="22" spans="2:26" ht="18.75" x14ac:dyDescent="0.3">
      <c r="B22" s="109"/>
      <c r="C22" s="110"/>
      <c r="D22" s="111"/>
      <c r="E22" s="112"/>
      <c r="F22" s="69"/>
      <c r="G22" s="114"/>
      <c r="H22" s="70"/>
      <c r="I22" s="71"/>
      <c r="J22" s="71"/>
      <c r="K22" s="71"/>
      <c r="L22" s="71"/>
      <c r="M22" s="99" t="s">
        <v>376</v>
      </c>
      <c r="N22" s="154"/>
      <c r="O22" s="156">
        <v>250</v>
      </c>
      <c r="P22" s="75">
        <v>250</v>
      </c>
      <c r="Q22" s="75"/>
      <c r="R22" s="73"/>
      <c r="S22" s="101"/>
      <c r="T22" s="73"/>
      <c r="U22" s="73"/>
      <c r="V22" s="73"/>
      <c r="W22" s="73"/>
      <c r="X22" s="73"/>
      <c r="Y22" s="73"/>
      <c r="Z22" s="73"/>
    </row>
    <row r="23" spans="2:26" x14ac:dyDescent="0.25">
      <c r="B23" s="116"/>
      <c r="C23" s="117">
        <f>SUM(C8:C21)</f>
        <v>17</v>
      </c>
      <c r="D23" s="118">
        <f>SUM(D8:D21)</f>
        <v>1</v>
      </c>
      <c r="E23" s="119"/>
      <c r="F23" s="120"/>
      <c r="G23" s="120"/>
      <c r="H23" s="121"/>
      <c r="I23" s="122"/>
      <c r="J23" s="122"/>
      <c r="K23" s="122"/>
      <c r="L23" s="122"/>
      <c r="M23" s="124"/>
      <c r="N23" s="125"/>
      <c r="O23" s="126"/>
      <c r="P23" s="127"/>
      <c r="Q23" s="127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2:26" ht="22.5" customHeight="1" x14ac:dyDescent="0.25">
      <c r="B24" s="602" t="s">
        <v>205</v>
      </c>
      <c r="C24" s="603"/>
      <c r="D24" s="603"/>
      <c r="E24" s="128"/>
      <c r="F24" s="129"/>
      <c r="G24" s="129"/>
      <c r="H24" s="130"/>
      <c r="I24" s="131"/>
      <c r="J24" s="131"/>
      <c r="K24" s="131"/>
      <c r="L24" s="131">
        <v>8804.59</v>
      </c>
      <c r="M24" s="132"/>
      <c r="N24" s="133"/>
      <c r="O24" s="134"/>
      <c r="P24" s="135"/>
      <c r="Q24" s="135"/>
      <c r="R24" s="133"/>
      <c r="S24" s="133"/>
      <c r="T24" s="133"/>
      <c r="U24" s="133"/>
      <c r="V24" s="133"/>
      <c r="W24" s="133"/>
      <c r="X24" s="133"/>
      <c r="Y24" s="133"/>
      <c r="Z24" s="133"/>
    </row>
    <row r="25" spans="2:26" ht="22.5" customHeight="1" x14ac:dyDescent="0.25">
      <c r="B25" s="599" t="s">
        <v>198</v>
      </c>
      <c r="C25" s="600"/>
      <c r="D25" s="600"/>
      <c r="E25" s="601"/>
      <c r="F25" s="28"/>
      <c r="G25" s="28"/>
      <c r="H25" s="37">
        <f>SUM(H8:H21)</f>
        <v>1</v>
      </c>
      <c r="I25" s="38">
        <f>SUM(I8:I21)</f>
        <v>3029.7689999999998</v>
      </c>
      <c r="J25" s="38">
        <f>SUM(J12:J21)</f>
        <v>2019.8460000000002</v>
      </c>
      <c r="K25" s="38">
        <f>SUM(K12:K21)</f>
        <v>5049.6149999999998</v>
      </c>
      <c r="L25" s="38">
        <f>SUM(L8:L24)</f>
        <v>18903.82</v>
      </c>
      <c r="M25" s="26"/>
      <c r="N25" s="1"/>
      <c r="O25" s="29"/>
      <c r="P25" s="30"/>
      <c r="Q25" s="30"/>
      <c r="R25" s="1"/>
      <c r="S25" s="1"/>
      <c r="T25" s="1"/>
      <c r="U25" s="1"/>
      <c r="V25" s="1"/>
      <c r="W25" s="1"/>
      <c r="X25" s="1"/>
      <c r="Y25" s="1"/>
      <c r="Z25" s="1"/>
    </row>
    <row r="26" spans="2:26" x14ac:dyDescent="0.25">
      <c r="E26" s="123" t="s">
        <v>242</v>
      </c>
      <c r="G26" s="28">
        <f>SUM(G8:G25)</f>
        <v>2298</v>
      </c>
      <c r="H26" s="39">
        <f>+G26/G27</f>
        <v>0.56035113386978785</v>
      </c>
      <c r="I26" s="39"/>
      <c r="J26" s="39"/>
      <c r="K26" s="40"/>
      <c r="L26" s="39"/>
      <c r="O26" s="32">
        <f>SUM(O8:O23)</f>
        <v>28159.23</v>
      </c>
      <c r="P26" s="58">
        <f>SUM(P8:P25)</f>
        <v>10899.23</v>
      </c>
      <c r="Q26" s="58">
        <f>SUM(Q8:Q25)</f>
        <v>11970</v>
      </c>
      <c r="R26" s="58">
        <f>SUM(R8:R22)</f>
        <v>5990</v>
      </c>
      <c r="S26" s="1">
        <f>SUM(S8:S25)</f>
        <v>0</v>
      </c>
      <c r="T26" s="84"/>
    </row>
    <row r="27" spans="2:26" x14ac:dyDescent="0.25">
      <c r="E27" s="123" t="s">
        <v>241</v>
      </c>
      <c r="G27" s="28">
        <v>4101</v>
      </c>
      <c r="L27" s="84"/>
      <c r="P27" s="113"/>
    </row>
    <row r="28" spans="2:26" x14ac:dyDescent="0.25">
      <c r="P28" s="84"/>
    </row>
    <row r="29" spans="2:26" x14ac:dyDescent="0.25">
      <c r="H29" s="102"/>
      <c r="O29" s="84"/>
      <c r="P29" s="84"/>
      <c r="Q29" s="84"/>
    </row>
    <row r="30" spans="2:26" x14ac:dyDescent="0.25">
      <c r="H30" s="102"/>
      <c r="O30" s="84"/>
      <c r="P30" s="84"/>
    </row>
    <row r="31" spans="2:26" ht="36" customHeight="1" x14ac:dyDescent="0.25">
      <c r="C31" s="104" t="s">
        <v>233</v>
      </c>
      <c r="D31">
        <v>18903.919999999998</v>
      </c>
      <c r="P31" s="84"/>
      <c r="Q31" s="84"/>
      <c r="R31" s="84"/>
      <c r="S31" s="84"/>
    </row>
    <row r="32" spans="2:26" x14ac:dyDescent="0.25">
      <c r="C32" t="s">
        <v>234</v>
      </c>
      <c r="D32" s="155">
        <v>3140</v>
      </c>
      <c r="E32" t="s">
        <v>373</v>
      </c>
    </row>
    <row r="33" spans="3:15" x14ac:dyDescent="0.25">
      <c r="C33" t="s">
        <v>235</v>
      </c>
      <c r="D33" s="155"/>
      <c r="O33" s="84"/>
    </row>
    <row r="34" spans="3:15" x14ac:dyDescent="0.25">
      <c r="C34" t="s">
        <v>197</v>
      </c>
      <c r="D34" s="106">
        <f>SUM(D31:D33)</f>
        <v>22043.919999999998</v>
      </c>
    </row>
    <row r="41" spans="3:15" x14ac:dyDescent="0.25">
      <c r="H41" s="84"/>
    </row>
  </sheetData>
  <mergeCells count="33">
    <mergeCell ref="P5:S5"/>
    <mergeCell ref="T5:W5"/>
    <mergeCell ref="B8:B12"/>
    <mergeCell ref="C8:C12"/>
    <mergeCell ref="D8:D12"/>
    <mergeCell ref="M8:M9"/>
    <mergeCell ref="N8:N9"/>
    <mergeCell ref="O8:O9"/>
    <mergeCell ref="P8:P9"/>
    <mergeCell ref="Q8:Q9"/>
    <mergeCell ref="R8:R9"/>
    <mergeCell ref="S8:S9"/>
    <mergeCell ref="M10:M12"/>
    <mergeCell ref="N10:N12"/>
    <mergeCell ref="O10:O12"/>
    <mergeCell ref="P10:P12"/>
    <mergeCell ref="Q10:Q12"/>
    <mergeCell ref="R10:R12"/>
    <mergeCell ref="S10:S12"/>
    <mergeCell ref="B13:B14"/>
    <mergeCell ref="C13:C14"/>
    <mergeCell ref="D13:D14"/>
    <mergeCell ref="B15:B16"/>
    <mergeCell ref="C15:C16"/>
    <mergeCell ref="D15:D16"/>
    <mergeCell ref="B25:E25"/>
    <mergeCell ref="B24:D24"/>
    <mergeCell ref="B17:B18"/>
    <mergeCell ref="C17:C18"/>
    <mergeCell ref="D17:D18"/>
    <mergeCell ref="B19:B20"/>
    <mergeCell ref="C19:C20"/>
    <mergeCell ref="D19:D2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220"/>
  <sheetViews>
    <sheetView tabSelected="1" topLeftCell="A115" workbookViewId="0">
      <selection activeCell="J126" sqref="J126"/>
    </sheetView>
  </sheetViews>
  <sheetFormatPr baseColWidth="10" defaultRowHeight="15" x14ac:dyDescent="0.25"/>
  <cols>
    <col min="1" max="1" width="2.140625" style="179" customWidth="1"/>
    <col min="2" max="2" width="4.140625" style="179" hidden="1" customWidth="1"/>
    <col min="3" max="3" width="24.85546875" style="487" customWidth="1"/>
    <col min="4" max="4" width="11.42578125" style="179"/>
    <col min="5" max="5" width="13.42578125" style="179" bestFit="1" customWidth="1"/>
    <col min="6" max="7" width="11.42578125" style="179"/>
    <col min="8" max="8" width="17.140625" style="179" bestFit="1" customWidth="1"/>
    <col min="9" max="9" width="17.140625" style="488" customWidth="1"/>
    <col min="10" max="13" width="11.42578125" style="179"/>
    <col min="14" max="14" width="5.85546875" style="179" customWidth="1"/>
    <col min="15" max="15" width="9.85546875" style="179" customWidth="1"/>
    <col min="16" max="16" width="12.28515625" style="179" customWidth="1"/>
    <col min="17" max="16384" width="11.42578125" style="179"/>
  </cols>
  <sheetData>
    <row r="3" spans="3:21" x14ac:dyDescent="0.25">
      <c r="C3" s="678" t="s">
        <v>150</v>
      </c>
      <c r="D3" s="678"/>
      <c r="E3" s="678"/>
      <c r="F3" s="678"/>
      <c r="G3" s="678"/>
      <c r="H3" s="678"/>
      <c r="I3" s="678"/>
      <c r="J3" s="678"/>
      <c r="K3" s="678"/>
      <c r="L3" s="678"/>
      <c r="M3" s="678"/>
      <c r="R3" s="180"/>
    </row>
    <row r="4" spans="3:21" ht="15.75" thickBot="1" x14ac:dyDescent="0.3">
      <c r="C4" s="181"/>
      <c r="D4" s="182"/>
      <c r="E4" s="182"/>
      <c r="F4" s="182"/>
      <c r="G4" s="182"/>
      <c r="H4" s="182"/>
      <c r="I4" s="183"/>
      <c r="J4" s="182"/>
      <c r="K4" s="182"/>
      <c r="L4" s="182"/>
      <c r="M4" s="182"/>
    </row>
    <row r="5" spans="3:21" ht="15.75" thickBot="1" x14ac:dyDescent="0.3">
      <c r="C5" s="157" t="s">
        <v>208</v>
      </c>
      <c r="D5" s="681" t="s">
        <v>222</v>
      </c>
      <c r="E5" s="682"/>
      <c r="F5" s="682"/>
      <c r="G5" s="682"/>
      <c r="H5" s="683"/>
      <c r="I5" s="167"/>
      <c r="J5" s="182"/>
      <c r="K5" s="182"/>
      <c r="L5" s="182"/>
      <c r="M5" s="182"/>
      <c r="O5" s="626"/>
      <c r="P5" s="626"/>
      <c r="Q5" s="626"/>
      <c r="R5" s="626"/>
      <c r="S5" s="626"/>
      <c r="T5" s="626"/>
      <c r="U5" s="626"/>
    </row>
    <row r="6" spans="3:21" ht="15.75" customHeight="1" thickBot="1" x14ac:dyDescent="0.3">
      <c r="C6" s="158" t="s">
        <v>209</v>
      </c>
      <c r="D6" s="675">
        <v>100</v>
      </c>
      <c r="E6" s="676"/>
      <c r="F6" s="676"/>
      <c r="G6" s="676"/>
      <c r="H6" s="676"/>
      <c r="I6" s="583"/>
      <c r="J6" s="679" t="s">
        <v>206</v>
      </c>
      <c r="K6" s="679"/>
      <c r="L6" s="679"/>
      <c r="M6" s="680"/>
      <c r="O6" s="626"/>
      <c r="P6" s="626"/>
      <c r="Q6" s="626"/>
      <c r="R6" s="626"/>
      <c r="S6" s="626"/>
      <c r="T6" s="626"/>
      <c r="U6" s="626"/>
    </row>
    <row r="7" spans="3:21" ht="30.75" thickBot="1" x14ac:dyDescent="0.3">
      <c r="C7" s="184" t="s">
        <v>202</v>
      </c>
      <c r="D7" s="185" t="s">
        <v>203</v>
      </c>
      <c r="E7" s="185" t="s">
        <v>210</v>
      </c>
      <c r="F7" s="185" t="s">
        <v>211</v>
      </c>
      <c r="G7" s="185" t="s">
        <v>212</v>
      </c>
      <c r="H7" s="580" t="s">
        <v>213</v>
      </c>
      <c r="I7" s="583" t="s">
        <v>378</v>
      </c>
      <c r="J7" s="581" t="s">
        <v>142</v>
      </c>
      <c r="K7" s="186" t="s">
        <v>143</v>
      </c>
      <c r="L7" s="186" t="s">
        <v>144</v>
      </c>
      <c r="M7" s="187" t="s">
        <v>145</v>
      </c>
      <c r="O7" s="205"/>
      <c r="P7" s="205"/>
    </row>
    <row r="8" spans="3:21" ht="90" customHeight="1" x14ac:dyDescent="0.25">
      <c r="C8" s="188" t="s">
        <v>344</v>
      </c>
      <c r="D8" s="189">
        <v>1</v>
      </c>
      <c r="E8" s="190">
        <v>80</v>
      </c>
      <c r="F8" s="190">
        <f>D8*E8</f>
        <v>80</v>
      </c>
      <c r="G8" s="191">
        <v>144</v>
      </c>
      <c r="H8" s="192">
        <f>F8*G8</f>
        <v>11520</v>
      </c>
      <c r="I8" s="582"/>
      <c r="J8" s="193"/>
      <c r="K8" s="194">
        <f>H8</f>
        <v>11520</v>
      </c>
      <c r="L8" s="194"/>
      <c r="M8" s="195"/>
    </row>
    <row r="9" spans="3:21" x14ac:dyDescent="0.25">
      <c r="C9" s="196" t="s">
        <v>345</v>
      </c>
      <c r="D9" s="197">
        <v>1</v>
      </c>
      <c r="E9" s="198">
        <v>200</v>
      </c>
      <c r="F9" s="198">
        <f>D9*E9</f>
        <v>200</v>
      </c>
      <c r="G9" s="199">
        <v>1</v>
      </c>
      <c r="H9" s="200">
        <f>F9*G9</f>
        <v>200</v>
      </c>
      <c r="I9" s="201">
        <v>730505</v>
      </c>
      <c r="J9" s="202">
        <f>H9</f>
        <v>200</v>
      </c>
      <c r="K9" s="203"/>
      <c r="L9" s="203"/>
      <c r="M9" s="204"/>
    </row>
    <row r="10" spans="3:21" ht="34.5" customHeight="1" thickBot="1" x14ac:dyDescent="0.3">
      <c r="C10" s="196" t="s">
        <v>219</v>
      </c>
      <c r="D10" s="197">
        <v>1</v>
      </c>
      <c r="E10" s="198">
        <v>50</v>
      </c>
      <c r="F10" s="198">
        <f>D10*E10</f>
        <v>50</v>
      </c>
      <c r="G10" s="199">
        <v>1</v>
      </c>
      <c r="H10" s="200">
        <f>F10*G10</f>
        <v>50</v>
      </c>
      <c r="I10" s="201">
        <v>730801</v>
      </c>
      <c r="J10" s="202">
        <f>H10</f>
        <v>50</v>
      </c>
      <c r="K10" s="203"/>
      <c r="L10" s="203"/>
      <c r="M10" s="204"/>
      <c r="O10" s="205"/>
      <c r="P10" s="205"/>
      <c r="Q10" s="205"/>
      <c r="R10" s="205"/>
      <c r="S10" s="205"/>
    </row>
    <row r="11" spans="3:21" ht="15.75" thickBot="1" x14ac:dyDescent="0.3">
      <c r="C11" s="206" t="s">
        <v>218</v>
      </c>
      <c r="D11" s="207"/>
      <c r="E11" s="208"/>
      <c r="F11" s="208"/>
      <c r="G11" s="209"/>
      <c r="H11" s="210">
        <f>SUM(H8:H10)</f>
        <v>11770</v>
      </c>
      <c r="I11" s="211"/>
      <c r="J11" s="212">
        <f>SUM(J9:J10)</f>
        <v>250</v>
      </c>
      <c r="K11" s="213">
        <f>SUM(K8:K10)</f>
        <v>11520</v>
      </c>
      <c r="L11" s="213">
        <f>SUM(L8:L10)</f>
        <v>0</v>
      </c>
      <c r="M11" s="214">
        <f>SUM(M8:M10)</f>
        <v>0</v>
      </c>
      <c r="O11" s="205"/>
      <c r="P11" s="205"/>
      <c r="Q11" s="205"/>
    </row>
    <row r="12" spans="3:21" x14ac:dyDescent="0.25">
      <c r="C12" s="181"/>
      <c r="D12" s="182"/>
      <c r="E12" s="182"/>
      <c r="F12" s="182"/>
      <c r="G12" s="182"/>
      <c r="H12" s="182"/>
      <c r="I12" s="183"/>
      <c r="J12" s="182"/>
      <c r="K12" s="182"/>
      <c r="L12" s="182"/>
      <c r="M12" s="182"/>
      <c r="O12" s="205"/>
      <c r="P12" s="205"/>
    </row>
    <row r="13" spans="3:21" ht="15.75" thickBot="1" x14ac:dyDescent="0.3">
      <c r="C13" s="181"/>
      <c r="D13" s="182"/>
      <c r="E13" s="182"/>
      <c r="F13" s="182"/>
      <c r="G13" s="182"/>
      <c r="H13" s="182"/>
      <c r="I13" s="183"/>
      <c r="J13" s="182"/>
      <c r="K13" s="182"/>
      <c r="L13" s="182"/>
      <c r="M13" s="182"/>
      <c r="P13" s="205"/>
    </row>
    <row r="14" spans="3:21" ht="15.75" thickBot="1" x14ac:dyDescent="0.3">
      <c r="C14" s="157" t="s">
        <v>208</v>
      </c>
      <c r="D14" s="681" t="s">
        <v>348</v>
      </c>
      <c r="E14" s="682"/>
      <c r="F14" s="682"/>
      <c r="G14" s="682"/>
      <c r="H14" s="683"/>
      <c r="I14" s="167"/>
      <c r="J14" s="182"/>
      <c r="K14" s="182"/>
      <c r="L14" s="182"/>
      <c r="M14" s="182"/>
    </row>
    <row r="15" spans="3:21" ht="15.75" customHeight="1" thickBot="1" x14ac:dyDescent="0.3">
      <c r="C15" s="158" t="s">
        <v>209</v>
      </c>
      <c r="D15" s="675">
        <v>80</v>
      </c>
      <c r="E15" s="676"/>
      <c r="F15" s="676"/>
      <c r="G15" s="676"/>
      <c r="H15" s="676"/>
      <c r="I15" s="583"/>
      <c r="J15" s="679" t="s">
        <v>206</v>
      </c>
      <c r="K15" s="679"/>
      <c r="L15" s="679"/>
      <c r="M15" s="587"/>
      <c r="O15" s="205"/>
      <c r="P15" s="205"/>
    </row>
    <row r="16" spans="3:21" ht="23.25" thickBot="1" x14ac:dyDescent="0.3">
      <c r="C16" s="184" t="s">
        <v>202</v>
      </c>
      <c r="D16" s="185" t="s">
        <v>203</v>
      </c>
      <c r="E16" s="185" t="s">
        <v>210</v>
      </c>
      <c r="F16" s="185" t="s">
        <v>211</v>
      </c>
      <c r="G16" s="185" t="s">
        <v>212</v>
      </c>
      <c r="H16" s="580" t="s">
        <v>213</v>
      </c>
      <c r="I16" s="584"/>
      <c r="J16" s="581" t="s">
        <v>142</v>
      </c>
      <c r="K16" s="186" t="s">
        <v>143</v>
      </c>
      <c r="L16" s="186" t="s">
        <v>144</v>
      </c>
      <c r="M16" s="187" t="s">
        <v>145</v>
      </c>
      <c r="O16" s="205"/>
      <c r="P16" s="205"/>
    </row>
    <row r="17" spans="3:17" ht="60.75" customHeight="1" x14ac:dyDescent="0.25">
      <c r="C17" s="215" t="s">
        <v>238</v>
      </c>
      <c r="D17" s="216">
        <v>1</v>
      </c>
      <c r="E17" s="217">
        <v>300</v>
      </c>
      <c r="F17" s="217">
        <f>D17*E17</f>
        <v>300</v>
      </c>
      <c r="G17" s="218">
        <v>1</v>
      </c>
      <c r="H17" s="219">
        <f>F17*G17</f>
        <v>300</v>
      </c>
      <c r="I17" s="236">
        <v>730801</v>
      </c>
      <c r="J17" s="220">
        <v>300</v>
      </c>
      <c r="K17" s="221"/>
      <c r="L17" s="221"/>
      <c r="M17" s="195"/>
      <c r="O17" s="205"/>
      <c r="P17" s="205"/>
    </row>
    <row r="18" spans="3:17" x14ac:dyDescent="0.25">
      <c r="C18" s="222" t="s">
        <v>354</v>
      </c>
      <c r="D18" s="197">
        <v>1</v>
      </c>
      <c r="E18" s="198">
        <v>60</v>
      </c>
      <c r="F18" s="198">
        <f>D18*E18</f>
        <v>60</v>
      </c>
      <c r="G18" s="199">
        <v>12</v>
      </c>
      <c r="H18" s="200">
        <f>F18*G18</f>
        <v>720</v>
      </c>
      <c r="I18" s="201"/>
      <c r="J18" s="223"/>
      <c r="K18" s="224"/>
      <c r="L18" s="224">
        <f>H18</f>
        <v>720</v>
      </c>
      <c r="M18" s="204"/>
      <c r="O18" s="205"/>
      <c r="P18" s="205"/>
      <c r="Q18" s="205"/>
    </row>
    <row r="19" spans="3:17" x14ac:dyDescent="0.25">
      <c r="C19" s="225" t="s">
        <v>347</v>
      </c>
      <c r="D19" s="197">
        <v>1</v>
      </c>
      <c r="E19" s="198">
        <v>80</v>
      </c>
      <c r="F19" s="198">
        <f>E19*D19</f>
        <v>80</v>
      </c>
      <c r="G19" s="199">
        <v>1</v>
      </c>
      <c r="H19" s="200">
        <f>F19*G19</f>
        <v>80</v>
      </c>
      <c r="I19" s="201">
        <v>730505</v>
      </c>
      <c r="J19" s="223">
        <f>H19</f>
        <v>80</v>
      </c>
      <c r="K19" s="224"/>
      <c r="L19" s="224"/>
      <c r="M19" s="204"/>
      <c r="O19" s="205"/>
      <c r="P19" s="205"/>
    </row>
    <row r="20" spans="3:17" ht="15.75" thickBot="1" x14ac:dyDescent="0.3">
      <c r="C20" s="226" t="s">
        <v>377</v>
      </c>
      <c r="D20" s="197">
        <v>1</v>
      </c>
      <c r="E20" s="198">
        <v>100</v>
      </c>
      <c r="F20" s="198">
        <f>E20*D20</f>
        <v>100</v>
      </c>
      <c r="G20" s="199">
        <v>1</v>
      </c>
      <c r="H20" s="200">
        <f>F20*G20</f>
        <v>100</v>
      </c>
      <c r="I20" s="691">
        <v>730899</v>
      </c>
      <c r="J20" s="227">
        <f>H20</f>
        <v>100</v>
      </c>
      <c r="K20" s="228"/>
      <c r="L20" s="229"/>
      <c r="M20" s="230"/>
      <c r="O20" s="205"/>
    </row>
    <row r="21" spans="3:17" ht="45.75" thickBot="1" x14ac:dyDescent="0.3">
      <c r="C21" s="231" t="s">
        <v>349</v>
      </c>
      <c r="D21" s="232">
        <v>1</v>
      </c>
      <c r="E21" s="233">
        <v>50</v>
      </c>
      <c r="F21" s="233">
        <f>E21*D21</f>
        <v>50</v>
      </c>
      <c r="G21" s="234">
        <v>1</v>
      </c>
      <c r="H21" s="235">
        <f>F21*G21</f>
        <v>50</v>
      </c>
      <c r="I21" s="236">
        <v>730801</v>
      </c>
      <c r="J21" s="237">
        <f>H21</f>
        <v>50</v>
      </c>
      <c r="K21" s="238"/>
      <c r="L21" s="239"/>
      <c r="M21" s="240"/>
    </row>
    <row r="22" spans="3:17" ht="15.75" thickBot="1" x14ac:dyDescent="0.3">
      <c r="C22" s="241" t="s">
        <v>218</v>
      </c>
      <c r="D22" s="209"/>
      <c r="E22" s="208"/>
      <c r="F22" s="208"/>
      <c r="G22" s="209"/>
      <c r="H22" s="242">
        <f>SUM(H17:H21)</f>
        <v>1250</v>
      </c>
      <c r="I22" s="243"/>
      <c r="J22" s="213">
        <f>SUM(J17:J21)</f>
        <v>530</v>
      </c>
      <c r="K22" s="213">
        <f>SUM(K17:K20)</f>
        <v>0</v>
      </c>
      <c r="L22" s="213">
        <f>SUM(L17:L20)</f>
        <v>720</v>
      </c>
      <c r="M22" s="214">
        <f>SUM(M17:M20)</f>
        <v>0</v>
      </c>
    </row>
    <row r="23" spans="3:17" x14ac:dyDescent="0.25">
      <c r="C23" s="181"/>
      <c r="D23" s="182"/>
      <c r="E23" s="182"/>
      <c r="F23" s="182"/>
      <c r="G23" s="182"/>
      <c r="H23" s="182"/>
      <c r="I23" s="183"/>
      <c r="J23" s="182"/>
      <c r="K23" s="182"/>
      <c r="L23" s="182"/>
      <c r="M23" s="182"/>
    </row>
    <row r="24" spans="3:17" x14ac:dyDescent="0.25">
      <c r="C24" s="181"/>
      <c r="D24" s="182"/>
      <c r="E24" s="182"/>
      <c r="F24" s="182"/>
      <c r="G24" s="182"/>
      <c r="H24" s="182"/>
      <c r="I24" s="183"/>
      <c r="J24" s="182"/>
      <c r="K24" s="182"/>
      <c r="L24" s="182"/>
      <c r="M24" s="182"/>
      <c r="O24" s="205"/>
      <c r="P24" s="205"/>
    </row>
    <row r="25" spans="3:17" x14ac:dyDescent="0.25">
      <c r="C25" s="677" t="s">
        <v>159</v>
      </c>
      <c r="D25" s="677"/>
      <c r="E25" s="677"/>
      <c r="F25" s="677"/>
      <c r="G25" s="677"/>
      <c r="H25" s="677"/>
      <c r="I25" s="677"/>
      <c r="J25" s="677"/>
      <c r="K25" s="677"/>
      <c r="L25" s="677"/>
      <c r="M25" s="677"/>
    </row>
    <row r="26" spans="3:17" ht="15.75" thickBot="1" x14ac:dyDescent="0.3">
      <c r="C26" s="244"/>
      <c r="D26" s="245"/>
      <c r="E26" s="245"/>
      <c r="F26" s="245"/>
      <c r="G26" s="245"/>
      <c r="H26" s="245"/>
      <c r="I26" s="246"/>
      <c r="J26" s="245"/>
      <c r="K26" s="245"/>
      <c r="L26" s="245"/>
      <c r="M26" s="245"/>
    </row>
    <row r="27" spans="3:17" ht="15.75" customHeight="1" thickBot="1" x14ac:dyDescent="0.3">
      <c r="C27" s="163" t="s">
        <v>208</v>
      </c>
      <c r="D27" s="672" t="s">
        <v>223</v>
      </c>
      <c r="E27" s="673"/>
      <c r="F27" s="673"/>
      <c r="G27" s="673"/>
      <c r="H27" s="674"/>
      <c r="I27" s="168"/>
      <c r="J27" s="245"/>
      <c r="K27" s="245"/>
      <c r="L27" s="245"/>
      <c r="M27" s="245"/>
      <c r="O27" s="205"/>
      <c r="P27" s="205"/>
    </row>
    <row r="28" spans="3:17" ht="15.75" customHeight="1" thickBot="1" x14ac:dyDescent="0.3">
      <c r="C28" s="164" t="s">
        <v>209</v>
      </c>
      <c r="D28" s="655">
        <v>100</v>
      </c>
      <c r="E28" s="656"/>
      <c r="F28" s="656"/>
      <c r="G28" s="656"/>
      <c r="H28" s="656"/>
      <c r="I28" s="585"/>
      <c r="J28" s="661" t="s">
        <v>206</v>
      </c>
      <c r="K28" s="661"/>
      <c r="L28" s="661"/>
      <c r="M28" s="662"/>
    </row>
    <row r="29" spans="3:17" ht="23.25" thickBot="1" x14ac:dyDescent="0.3">
      <c r="C29" s="247" t="s">
        <v>202</v>
      </c>
      <c r="D29" s="248" t="s">
        <v>203</v>
      </c>
      <c r="E29" s="248" t="s">
        <v>210</v>
      </c>
      <c r="F29" s="248" t="s">
        <v>211</v>
      </c>
      <c r="G29" s="248" t="s">
        <v>212</v>
      </c>
      <c r="H29" s="305" t="s">
        <v>213</v>
      </c>
      <c r="I29" s="586"/>
      <c r="J29" s="306" t="s">
        <v>142</v>
      </c>
      <c r="K29" s="249" t="s">
        <v>143</v>
      </c>
      <c r="L29" s="249" t="s">
        <v>144</v>
      </c>
      <c r="M29" s="250" t="s">
        <v>145</v>
      </c>
    </row>
    <row r="30" spans="3:17" ht="45" x14ac:dyDescent="0.25">
      <c r="C30" s="251" t="s">
        <v>355</v>
      </c>
      <c r="D30" s="252">
        <v>1</v>
      </c>
      <c r="E30" s="253">
        <v>70</v>
      </c>
      <c r="F30" s="253">
        <f>E30*D30</f>
        <v>70</v>
      </c>
      <c r="G30" s="254">
        <v>6</v>
      </c>
      <c r="H30" s="255">
        <f t="shared" ref="H30:H37" si="0">F30*G30</f>
        <v>420</v>
      </c>
      <c r="I30" s="264"/>
      <c r="J30" s="256">
        <f>H30</f>
        <v>420</v>
      </c>
      <c r="K30" s="257"/>
      <c r="L30" s="257"/>
      <c r="M30" s="258"/>
    </row>
    <row r="31" spans="3:17" ht="30" x14ac:dyDescent="0.25">
      <c r="C31" s="259" t="s">
        <v>350</v>
      </c>
      <c r="D31" s="260">
        <v>1</v>
      </c>
      <c r="E31" s="261">
        <v>100</v>
      </c>
      <c r="F31" s="261">
        <f>E31*D31</f>
        <v>100</v>
      </c>
      <c r="G31" s="262">
        <v>5</v>
      </c>
      <c r="H31" s="263">
        <f t="shared" si="0"/>
        <v>500</v>
      </c>
      <c r="I31" s="264">
        <v>710510</v>
      </c>
      <c r="J31" s="265">
        <v>500</v>
      </c>
      <c r="K31" s="266"/>
      <c r="L31" s="266"/>
      <c r="M31" s="267"/>
    </row>
    <row r="32" spans="3:17" x14ac:dyDescent="0.25">
      <c r="C32" s="259" t="s">
        <v>351</v>
      </c>
      <c r="D32" s="260">
        <v>1</v>
      </c>
      <c r="E32" s="261">
        <v>150</v>
      </c>
      <c r="F32" s="261">
        <f>E32*D32</f>
        <v>150</v>
      </c>
      <c r="G32" s="262">
        <v>1</v>
      </c>
      <c r="H32" s="263">
        <f t="shared" si="0"/>
        <v>150</v>
      </c>
      <c r="I32" s="264">
        <v>730899</v>
      </c>
      <c r="J32" s="265">
        <f t="shared" ref="J32:J37" si="1">H32</f>
        <v>150</v>
      </c>
      <c r="K32" s="266"/>
      <c r="L32" s="266"/>
      <c r="M32" s="267"/>
    </row>
    <row r="33" spans="3:33" x14ac:dyDescent="0.25">
      <c r="C33" s="259" t="s">
        <v>304</v>
      </c>
      <c r="D33" s="260">
        <v>1</v>
      </c>
      <c r="E33" s="261">
        <v>100</v>
      </c>
      <c r="F33" s="261">
        <f>E33*D33</f>
        <v>100</v>
      </c>
      <c r="G33" s="262">
        <v>1</v>
      </c>
      <c r="H33" s="263">
        <f t="shared" si="0"/>
        <v>100</v>
      </c>
      <c r="I33" s="264">
        <v>730899</v>
      </c>
      <c r="J33" s="265">
        <f t="shared" si="1"/>
        <v>100</v>
      </c>
      <c r="K33" s="266"/>
      <c r="L33" s="266"/>
      <c r="M33" s="267"/>
    </row>
    <row r="34" spans="3:33" ht="45" x14ac:dyDescent="0.25">
      <c r="C34" s="268" t="s">
        <v>353</v>
      </c>
      <c r="D34" s="269">
        <v>1</v>
      </c>
      <c r="E34" s="270">
        <v>400</v>
      </c>
      <c r="F34" s="270">
        <f>D34*E34</f>
        <v>400</v>
      </c>
      <c r="G34" s="271">
        <v>1</v>
      </c>
      <c r="H34" s="272">
        <f t="shared" si="0"/>
        <v>400</v>
      </c>
      <c r="I34" s="273">
        <v>730205</v>
      </c>
      <c r="J34" s="274">
        <f t="shared" si="1"/>
        <v>400</v>
      </c>
      <c r="K34" s="275"/>
      <c r="L34" s="275"/>
      <c r="M34" s="276"/>
    </row>
    <row r="35" spans="3:33" x14ac:dyDescent="0.25">
      <c r="C35" s="277" t="s">
        <v>219</v>
      </c>
      <c r="D35" s="278">
        <v>1</v>
      </c>
      <c r="E35" s="279">
        <v>360</v>
      </c>
      <c r="F35" s="279">
        <f>D35*E35</f>
        <v>360</v>
      </c>
      <c r="G35" s="280">
        <v>1</v>
      </c>
      <c r="H35" s="281">
        <f t="shared" si="0"/>
        <v>360</v>
      </c>
      <c r="I35" s="282">
        <v>730801</v>
      </c>
      <c r="J35" s="283">
        <f t="shared" si="1"/>
        <v>360</v>
      </c>
      <c r="K35" s="284"/>
      <c r="L35" s="284"/>
      <c r="M35" s="285"/>
    </row>
    <row r="36" spans="3:33" ht="22.5" customHeight="1" x14ac:dyDescent="0.25">
      <c r="C36" s="277" t="s">
        <v>352</v>
      </c>
      <c r="D36" s="278">
        <v>1</v>
      </c>
      <c r="E36" s="279">
        <v>85</v>
      </c>
      <c r="F36" s="279">
        <f>D36*E36</f>
        <v>85</v>
      </c>
      <c r="G36" s="280">
        <v>1</v>
      </c>
      <c r="H36" s="281">
        <f t="shared" si="0"/>
        <v>85</v>
      </c>
      <c r="I36" s="282">
        <v>730801</v>
      </c>
      <c r="J36" s="283">
        <f t="shared" si="1"/>
        <v>85</v>
      </c>
      <c r="K36" s="286"/>
      <c r="L36" s="284"/>
      <c r="M36" s="285"/>
    </row>
    <row r="37" spans="3:33" ht="15.75" thickBot="1" x14ac:dyDescent="0.3">
      <c r="C37" s="268" t="s">
        <v>216</v>
      </c>
      <c r="D37" s="278">
        <v>4</v>
      </c>
      <c r="E37" s="279">
        <v>13</v>
      </c>
      <c r="F37" s="287">
        <f>D37*E37</f>
        <v>52</v>
      </c>
      <c r="G37" s="288">
        <v>4</v>
      </c>
      <c r="H37" s="289">
        <f t="shared" si="0"/>
        <v>208</v>
      </c>
      <c r="I37" s="290">
        <v>730299</v>
      </c>
      <c r="J37" s="291">
        <f t="shared" si="1"/>
        <v>208</v>
      </c>
      <c r="K37" s="292"/>
      <c r="L37" s="292"/>
      <c r="M37" s="293"/>
      <c r="O37" s="205"/>
      <c r="AA37" s="179" t="s">
        <v>243</v>
      </c>
    </row>
    <row r="38" spans="3:33" ht="15.75" thickBot="1" x14ac:dyDescent="0.3">
      <c r="C38" s="294" t="s">
        <v>218</v>
      </c>
      <c r="D38" s="295"/>
      <c r="E38" s="296"/>
      <c r="F38" s="296"/>
      <c r="G38" s="297"/>
      <c r="H38" s="298">
        <f>SUM(H31:H37)</f>
        <v>1803</v>
      </c>
      <c r="I38" s="299"/>
      <c r="J38" s="300">
        <f>SUM(J31:J37)</f>
        <v>1803</v>
      </c>
      <c r="K38" s="301">
        <f>SUM(K30:K36)</f>
        <v>0</v>
      </c>
      <c r="L38" s="301">
        <f>SUM(L30:L36)</f>
        <v>0</v>
      </c>
      <c r="M38" s="302">
        <f>SUM(M35:M36)</f>
        <v>0</v>
      </c>
      <c r="AB38" s="179" t="s">
        <v>246</v>
      </c>
    </row>
    <row r="39" spans="3:33" x14ac:dyDescent="0.25">
      <c r="C39" s="244"/>
      <c r="D39" s="245"/>
      <c r="E39" s="245"/>
      <c r="F39" s="245"/>
      <c r="G39" s="245"/>
      <c r="H39" s="245"/>
      <c r="I39" s="246"/>
      <c r="J39" s="245"/>
      <c r="K39" s="245"/>
      <c r="L39" s="245"/>
      <c r="M39" s="245"/>
      <c r="V39" s="303"/>
      <c r="W39" s="303"/>
      <c r="X39" s="303"/>
      <c r="Y39" s="303"/>
      <c r="AA39" s="179" t="s">
        <v>244</v>
      </c>
      <c r="AG39" s="179" t="s">
        <v>251</v>
      </c>
    </row>
    <row r="40" spans="3:33" ht="15.75" thickBot="1" x14ac:dyDescent="0.3">
      <c r="C40" s="244"/>
      <c r="D40" s="245"/>
      <c r="E40" s="245"/>
      <c r="F40" s="245"/>
      <c r="G40" s="245"/>
      <c r="H40" s="245"/>
      <c r="I40" s="246"/>
      <c r="J40" s="245"/>
      <c r="K40" s="245"/>
      <c r="L40" s="245"/>
      <c r="M40" s="245"/>
      <c r="V40" s="303"/>
      <c r="W40" s="303"/>
      <c r="X40" s="303"/>
      <c r="Y40" s="303"/>
      <c r="AA40" s="179" t="s">
        <v>245</v>
      </c>
      <c r="AG40" s="179" t="s">
        <v>252</v>
      </c>
    </row>
    <row r="41" spans="3:33" ht="15.75" thickBot="1" x14ac:dyDescent="0.3">
      <c r="C41" s="163" t="s">
        <v>208</v>
      </c>
      <c r="D41" s="672" t="s">
        <v>356</v>
      </c>
      <c r="E41" s="673"/>
      <c r="F41" s="673"/>
      <c r="G41" s="673"/>
      <c r="H41" s="674"/>
      <c r="I41" s="168"/>
      <c r="J41" s="245"/>
      <c r="K41" s="245"/>
      <c r="L41" s="245"/>
      <c r="M41" s="245"/>
      <c r="V41" s="304"/>
      <c r="W41" s="304"/>
      <c r="X41" s="304"/>
      <c r="Y41" s="304"/>
      <c r="AA41" s="179" t="s">
        <v>247</v>
      </c>
    </row>
    <row r="42" spans="3:33" ht="15.75" customHeight="1" thickBot="1" x14ac:dyDescent="0.3">
      <c r="C42" s="164" t="s">
        <v>209</v>
      </c>
      <c r="D42" s="655">
        <v>100</v>
      </c>
      <c r="E42" s="656"/>
      <c r="F42" s="656"/>
      <c r="G42" s="656"/>
      <c r="H42" s="656"/>
      <c r="I42" s="585"/>
      <c r="J42" s="661" t="s">
        <v>206</v>
      </c>
      <c r="K42" s="661"/>
      <c r="L42" s="661"/>
      <c r="M42" s="662"/>
      <c r="V42" s="653"/>
      <c r="W42" s="653"/>
      <c r="X42" s="653"/>
      <c r="Y42" s="653"/>
      <c r="AA42" s="179" t="s">
        <v>248</v>
      </c>
    </row>
    <row r="43" spans="3:33" ht="23.25" thickBot="1" x14ac:dyDescent="0.3">
      <c r="C43" s="247" t="s">
        <v>202</v>
      </c>
      <c r="D43" s="248" t="s">
        <v>203</v>
      </c>
      <c r="E43" s="248" t="s">
        <v>210</v>
      </c>
      <c r="F43" s="248" t="s">
        <v>211</v>
      </c>
      <c r="G43" s="248" t="s">
        <v>212</v>
      </c>
      <c r="H43" s="305" t="s">
        <v>213</v>
      </c>
      <c r="I43" s="586"/>
      <c r="J43" s="306" t="s">
        <v>142</v>
      </c>
      <c r="K43" s="249" t="s">
        <v>143</v>
      </c>
      <c r="L43" s="249" t="s">
        <v>144</v>
      </c>
      <c r="M43" s="250" t="s">
        <v>145</v>
      </c>
      <c r="V43" s="307"/>
      <c r="W43" s="307"/>
      <c r="X43" s="307"/>
      <c r="Y43" s="307"/>
      <c r="AA43" s="179" t="s">
        <v>249</v>
      </c>
    </row>
    <row r="44" spans="3:33" ht="15" customHeight="1" x14ac:dyDescent="0.25">
      <c r="C44" s="308" t="s">
        <v>225</v>
      </c>
      <c r="D44" s="252">
        <v>1</v>
      </c>
      <c r="E44" s="253">
        <v>300</v>
      </c>
      <c r="F44" s="253">
        <f>D44*E44</f>
        <v>300</v>
      </c>
      <c r="G44" s="254">
        <v>1</v>
      </c>
      <c r="H44" s="309">
        <f t="shared" ref="H44:H50" si="2">F44*G44</f>
        <v>300</v>
      </c>
      <c r="I44" s="315"/>
      <c r="J44" s="310"/>
      <c r="K44" s="311">
        <f>H44/2</f>
        <v>150</v>
      </c>
      <c r="L44" s="311">
        <f>H44/2</f>
        <v>150</v>
      </c>
      <c r="M44" s="258"/>
      <c r="V44" s="312"/>
      <c r="W44" s="312"/>
      <c r="X44" s="312"/>
      <c r="Y44" s="312"/>
      <c r="AA44" s="179" t="s">
        <v>250</v>
      </c>
    </row>
    <row r="45" spans="3:33" x14ac:dyDescent="0.25">
      <c r="C45" s="313" t="s">
        <v>357</v>
      </c>
      <c r="D45" s="278">
        <v>1</v>
      </c>
      <c r="E45" s="279">
        <v>50</v>
      </c>
      <c r="F45" s="279">
        <f>D45*E45</f>
        <v>50</v>
      </c>
      <c r="G45" s="280">
        <v>2</v>
      </c>
      <c r="H45" s="314">
        <f t="shared" si="2"/>
        <v>100</v>
      </c>
      <c r="I45" s="315">
        <v>730899</v>
      </c>
      <c r="J45" s="316">
        <f t="shared" ref="J45:J50" si="3">H45</f>
        <v>100</v>
      </c>
      <c r="K45" s="317"/>
      <c r="L45" s="317"/>
      <c r="M45" s="285"/>
      <c r="V45" s="318"/>
      <c r="W45" s="312"/>
      <c r="X45" s="312"/>
      <c r="Y45" s="312"/>
    </row>
    <row r="46" spans="3:33" x14ac:dyDescent="0.25">
      <c r="C46" s="313" t="s">
        <v>358</v>
      </c>
      <c r="D46" s="278">
        <v>1</v>
      </c>
      <c r="E46" s="279">
        <v>300</v>
      </c>
      <c r="F46" s="279">
        <v>250</v>
      </c>
      <c r="G46" s="262">
        <v>1</v>
      </c>
      <c r="H46" s="314">
        <f t="shared" si="2"/>
        <v>250</v>
      </c>
      <c r="I46" s="319">
        <v>730812</v>
      </c>
      <c r="J46" s="316">
        <f t="shared" si="3"/>
        <v>250</v>
      </c>
      <c r="K46" s="317"/>
      <c r="L46" s="317"/>
      <c r="M46" s="285"/>
      <c r="V46" s="318"/>
      <c r="W46" s="312"/>
      <c r="X46" s="312"/>
      <c r="Y46" s="312"/>
    </row>
    <row r="47" spans="3:33" ht="15.75" thickBot="1" x14ac:dyDescent="0.3">
      <c r="C47" s="313" t="s">
        <v>226</v>
      </c>
      <c r="D47" s="278">
        <v>4</v>
      </c>
      <c r="E47" s="279">
        <v>13</v>
      </c>
      <c r="F47" s="279">
        <f>D47*E47</f>
        <v>52</v>
      </c>
      <c r="G47" s="280">
        <v>2</v>
      </c>
      <c r="H47" s="314">
        <f t="shared" si="2"/>
        <v>104</v>
      </c>
      <c r="I47" s="290">
        <v>730299</v>
      </c>
      <c r="J47" s="316">
        <f t="shared" si="3"/>
        <v>104</v>
      </c>
      <c r="K47" s="317"/>
      <c r="L47" s="317"/>
      <c r="M47" s="285"/>
      <c r="V47" s="318"/>
      <c r="W47" s="312"/>
      <c r="X47" s="312"/>
      <c r="Y47" s="312"/>
    </row>
    <row r="48" spans="3:33" ht="15" customHeight="1" x14ac:dyDescent="0.25">
      <c r="C48" s="320" t="s">
        <v>224</v>
      </c>
      <c r="D48" s="278">
        <v>1</v>
      </c>
      <c r="E48" s="279">
        <v>50</v>
      </c>
      <c r="F48" s="261">
        <f>E48*D48</f>
        <v>50</v>
      </c>
      <c r="G48" s="262">
        <v>2</v>
      </c>
      <c r="H48" s="321">
        <f t="shared" si="2"/>
        <v>100</v>
      </c>
      <c r="I48" s="282">
        <v>730801</v>
      </c>
      <c r="J48" s="316">
        <f t="shared" si="3"/>
        <v>100</v>
      </c>
      <c r="K48" s="317"/>
      <c r="L48" s="317"/>
      <c r="M48" s="285"/>
      <c r="V48" s="318"/>
      <c r="W48" s="312"/>
      <c r="X48" s="312"/>
      <c r="Y48" s="312"/>
    </row>
    <row r="49" spans="3:25" ht="15.75" thickBot="1" x14ac:dyDescent="0.3">
      <c r="C49" s="322" t="s">
        <v>352</v>
      </c>
      <c r="D49" s="323">
        <v>1</v>
      </c>
      <c r="E49" s="287">
        <v>80</v>
      </c>
      <c r="F49" s="287">
        <f>E49*D49</f>
        <v>80</v>
      </c>
      <c r="G49" s="288">
        <v>2</v>
      </c>
      <c r="H49" s="324">
        <f t="shared" si="2"/>
        <v>160</v>
      </c>
      <c r="I49" s="282">
        <v>730801</v>
      </c>
      <c r="J49" s="325">
        <f t="shared" si="3"/>
        <v>160</v>
      </c>
      <c r="K49" s="326"/>
      <c r="L49" s="326"/>
      <c r="M49" s="327"/>
      <c r="V49" s="312"/>
      <c r="W49" s="312"/>
      <c r="X49" s="312"/>
      <c r="Y49" s="312"/>
    </row>
    <row r="50" spans="3:25" ht="15.75" thickBot="1" x14ac:dyDescent="0.3">
      <c r="C50" s="322" t="s">
        <v>359</v>
      </c>
      <c r="D50" s="323">
        <v>1</v>
      </c>
      <c r="E50" s="287">
        <v>100</v>
      </c>
      <c r="F50" s="287">
        <f>E50*D50</f>
        <v>100</v>
      </c>
      <c r="G50" s="288">
        <v>1</v>
      </c>
      <c r="H50" s="324">
        <f t="shared" si="2"/>
        <v>100</v>
      </c>
      <c r="I50" s="328">
        <v>730505</v>
      </c>
      <c r="J50" s="325">
        <f t="shared" si="3"/>
        <v>100</v>
      </c>
      <c r="K50" s="326"/>
      <c r="L50" s="329"/>
      <c r="M50" s="327"/>
      <c r="V50" s="312"/>
      <c r="W50" s="312"/>
      <c r="X50" s="330"/>
      <c r="Y50" s="312"/>
    </row>
    <row r="51" spans="3:25" ht="15.75" thickBot="1" x14ac:dyDescent="0.3">
      <c r="C51" s="294" t="s">
        <v>218</v>
      </c>
      <c r="D51" s="331"/>
      <c r="E51" s="332"/>
      <c r="F51" s="332"/>
      <c r="G51" s="333"/>
      <c r="H51" s="334">
        <f>SUM(H44:H50)</f>
        <v>1114</v>
      </c>
      <c r="I51" s="335"/>
      <c r="J51" s="336">
        <f>SUM(J45:J50)</f>
        <v>814</v>
      </c>
      <c r="K51" s="301">
        <f>SUM(K44:K50)</f>
        <v>150</v>
      </c>
      <c r="L51" s="301">
        <f>SUM(L44:L50)</f>
        <v>150</v>
      </c>
      <c r="M51" s="302">
        <f>SUM(M44:M50)</f>
        <v>0</v>
      </c>
      <c r="V51" s="337"/>
      <c r="W51" s="337"/>
      <c r="X51" s="337"/>
      <c r="Y51" s="337"/>
    </row>
    <row r="52" spans="3:25" x14ac:dyDescent="0.25">
      <c r="C52" s="244"/>
      <c r="D52" s="245"/>
      <c r="E52" s="245"/>
      <c r="F52" s="245"/>
      <c r="G52" s="245"/>
      <c r="H52" s="245"/>
      <c r="I52" s="246"/>
      <c r="J52" s="245"/>
      <c r="K52" s="245"/>
      <c r="L52" s="245"/>
      <c r="M52" s="245"/>
    </row>
    <row r="53" spans="3:25" x14ac:dyDescent="0.25">
      <c r="C53" s="660" t="s">
        <v>163</v>
      </c>
      <c r="D53" s="660"/>
      <c r="E53" s="660"/>
      <c r="F53" s="660"/>
      <c r="G53" s="660"/>
      <c r="H53" s="660"/>
      <c r="I53" s="660"/>
      <c r="J53" s="660"/>
      <c r="K53" s="660"/>
      <c r="L53" s="660"/>
      <c r="M53" s="660"/>
    </row>
    <row r="54" spans="3:25" ht="15.75" thickBot="1" x14ac:dyDescent="0.3">
      <c r="C54" s="338"/>
      <c r="D54" s="339"/>
      <c r="E54" s="339"/>
      <c r="F54" s="339"/>
      <c r="G54" s="339"/>
      <c r="H54" s="339"/>
      <c r="I54" s="340"/>
      <c r="J54" s="339"/>
      <c r="K54" s="339"/>
      <c r="L54" s="339"/>
      <c r="M54" s="339"/>
    </row>
    <row r="55" spans="3:25" ht="15.75" thickBot="1" x14ac:dyDescent="0.3">
      <c r="C55" s="165" t="s">
        <v>208</v>
      </c>
      <c r="D55" s="657" t="s">
        <v>228</v>
      </c>
      <c r="E55" s="658"/>
      <c r="F55" s="658"/>
      <c r="G55" s="658"/>
      <c r="H55" s="659"/>
      <c r="I55" s="169"/>
      <c r="J55" s="339"/>
      <c r="K55" s="339"/>
      <c r="L55" s="339"/>
      <c r="M55" s="339"/>
    </row>
    <row r="56" spans="3:25" ht="15.75" customHeight="1" thickBot="1" x14ac:dyDescent="0.3">
      <c r="C56" s="166" t="s">
        <v>209</v>
      </c>
      <c r="D56" s="669">
        <v>100</v>
      </c>
      <c r="E56" s="670"/>
      <c r="F56" s="670"/>
      <c r="G56" s="670"/>
      <c r="H56" s="671"/>
      <c r="I56" s="170"/>
      <c r="J56" s="663" t="s">
        <v>206</v>
      </c>
      <c r="K56" s="664"/>
      <c r="L56" s="664"/>
      <c r="M56" s="665"/>
    </row>
    <row r="57" spans="3:25" ht="23.25" thickBot="1" x14ac:dyDescent="0.3">
      <c r="C57" s="341" t="s">
        <v>202</v>
      </c>
      <c r="D57" s="342" t="s">
        <v>203</v>
      </c>
      <c r="E57" s="342" t="s">
        <v>210</v>
      </c>
      <c r="F57" s="342" t="s">
        <v>211</v>
      </c>
      <c r="G57" s="342" t="s">
        <v>212</v>
      </c>
      <c r="H57" s="343" t="s">
        <v>213</v>
      </c>
      <c r="I57" s="169"/>
      <c r="J57" s="344" t="s">
        <v>142</v>
      </c>
      <c r="K57" s="345" t="s">
        <v>143</v>
      </c>
      <c r="L57" s="345" t="s">
        <v>144</v>
      </c>
      <c r="M57" s="346" t="s">
        <v>145</v>
      </c>
    </row>
    <row r="58" spans="3:25" ht="31.5" customHeight="1" thickBot="1" x14ac:dyDescent="0.3">
      <c r="C58" s="347" t="s">
        <v>361</v>
      </c>
      <c r="D58" s="348"/>
      <c r="E58" s="349"/>
      <c r="F58" s="349"/>
      <c r="G58" s="350"/>
      <c r="H58" s="351"/>
      <c r="I58" s="352"/>
      <c r="J58" s="353"/>
      <c r="K58" s="354" t="s">
        <v>323</v>
      </c>
      <c r="L58" s="354" t="s">
        <v>323</v>
      </c>
      <c r="M58" s="355"/>
    </row>
    <row r="59" spans="3:25" ht="45.75" thickBot="1" x14ac:dyDescent="0.3">
      <c r="C59" s="347" t="s">
        <v>362</v>
      </c>
      <c r="D59" s="356">
        <v>1</v>
      </c>
      <c r="E59" s="357">
        <v>600</v>
      </c>
      <c r="F59" s="357">
        <f>E59*D59</f>
        <v>600</v>
      </c>
      <c r="G59" s="358">
        <v>1</v>
      </c>
      <c r="H59" s="359">
        <f>F59*G59</f>
        <v>600</v>
      </c>
      <c r="I59" s="360">
        <v>730899</v>
      </c>
      <c r="J59" s="353">
        <f>H59</f>
        <v>600</v>
      </c>
      <c r="K59" s="354"/>
      <c r="L59" s="354"/>
      <c r="M59" s="355"/>
    </row>
    <row r="60" spans="3:25" ht="19.5" customHeight="1" thickBot="1" x14ac:dyDescent="0.3">
      <c r="C60" s="347" t="s">
        <v>319</v>
      </c>
      <c r="D60" s="356">
        <v>1</v>
      </c>
      <c r="E60" s="357">
        <v>100</v>
      </c>
      <c r="F60" s="357">
        <f>E60*D60</f>
        <v>100</v>
      </c>
      <c r="G60" s="358">
        <v>1</v>
      </c>
      <c r="H60" s="359">
        <f>F60*G60</f>
        <v>100</v>
      </c>
      <c r="I60" s="360">
        <v>730499</v>
      </c>
      <c r="J60" s="353">
        <f>H60</f>
        <v>100</v>
      </c>
      <c r="K60" s="354"/>
      <c r="L60" s="354"/>
      <c r="M60" s="355"/>
    </row>
    <row r="61" spans="3:25" ht="18" customHeight="1" thickBot="1" x14ac:dyDescent="0.3">
      <c r="C61" s="347" t="s">
        <v>220</v>
      </c>
      <c r="D61" s="356">
        <v>1</v>
      </c>
      <c r="E61" s="357">
        <v>100</v>
      </c>
      <c r="F61" s="357">
        <f>E61*D61</f>
        <v>100</v>
      </c>
      <c r="G61" s="358">
        <v>1</v>
      </c>
      <c r="H61" s="359">
        <f>G61*F61</f>
        <v>100</v>
      </c>
      <c r="I61" s="360">
        <v>730505</v>
      </c>
      <c r="J61" s="353">
        <f>H61</f>
        <v>100</v>
      </c>
      <c r="K61" s="354"/>
      <c r="L61" s="354"/>
      <c r="M61" s="355"/>
    </row>
    <row r="62" spans="3:25" ht="15.75" thickBot="1" x14ac:dyDescent="0.3">
      <c r="C62" s="361" t="s">
        <v>218</v>
      </c>
      <c r="D62" s="356"/>
      <c r="E62" s="357"/>
      <c r="F62" s="357"/>
      <c r="G62" s="358"/>
      <c r="H62" s="362">
        <f>SUM(H61)</f>
        <v>100</v>
      </c>
      <c r="I62" s="363"/>
      <c r="J62" s="364">
        <f>SUM(J59:J61)</f>
        <v>800</v>
      </c>
      <c r="K62" s="365">
        <f>SUM(K55:K58)</f>
        <v>0</v>
      </c>
      <c r="L62" s="365">
        <f>SUM(L55:L58)</f>
        <v>0</v>
      </c>
      <c r="M62" s="366">
        <f>SUM(M55:M58)</f>
        <v>0</v>
      </c>
    </row>
    <row r="63" spans="3:25" x14ac:dyDescent="0.25">
      <c r="C63" s="367"/>
      <c r="D63" s="368"/>
      <c r="E63" s="369"/>
      <c r="F63" s="369"/>
      <c r="G63" s="368"/>
      <c r="H63" s="370"/>
      <c r="I63" s="371"/>
      <c r="J63" s="370"/>
      <c r="K63" s="372"/>
      <c r="L63" s="372"/>
      <c r="M63" s="373"/>
    </row>
    <row r="64" spans="3:25" ht="15.75" thickBot="1" x14ac:dyDescent="0.3">
      <c r="C64" s="338"/>
      <c r="D64" s="339"/>
      <c r="E64" s="339"/>
      <c r="F64" s="339"/>
      <c r="G64" s="339"/>
      <c r="H64" s="339"/>
      <c r="I64" s="340"/>
      <c r="J64" s="339"/>
      <c r="K64" s="339"/>
      <c r="L64" s="339"/>
      <c r="M64" s="339"/>
      <c r="O64" s="303"/>
      <c r="P64" s="303"/>
      <c r="Q64" s="374"/>
      <c r="R64" s="374"/>
      <c r="S64" s="303"/>
      <c r="T64" s="303"/>
      <c r="U64" s="303"/>
    </row>
    <row r="65" spans="3:21" ht="15.75" thickBot="1" x14ac:dyDescent="0.3">
      <c r="C65" s="165" t="s">
        <v>208</v>
      </c>
      <c r="D65" s="657" t="s">
        <v>364</v>
      </c>
      <c r="E65" s="658"/>
      <c r="F65" s="658"/>
      <c r="G65" s="658"/>
      <c r="H65" s="659"/>
      <c r="I65" s="169"/>
      <c r="J65" s="339"/>
      <c r="K65" s="339"/>
      <c r="L65" s="339"/>
      <c r="M65" s="339"/>
      <c r="O65" s="303"/>
      <c r="P65" s="303"/>
      <c r="Q65" s="374"/>
      <c r="R65" s="374"/>
      <c r="S65" s="303"/>
      <c r="T65" s="303"/>
      <c r="U65" s="303"/>
    </row>
    <row r="66" spans="3:21" ht="15.75" customHeight="1" thickBot="1" x14ac:dyDescent="0.3">
      <c r="C66" s="166" t="s">
        <v>209</v>
      </c>
      <c r="D66" s="669">
        <v>100</v>
      </c>
      <c r="E66" s="670"/>
      <c r="F66" s="670"/>
      <c r="G66" s="670"/>
      <c r="H66" s="671"/>
      <c r="I66" s="170"/>
      <c r="J66" s="663" t="s">
        <v>206</v>
      </c>
      <c r="K66" s="664"/>
      <c r="L66" s="664"/>
      <c r="M66" s="665"/>
      <c r="R66" s="625"/>
      <c r="S66" s="625"/>
      <c r="T66" s="625"/>
      <c r="U66" s="625"/>
    </row>
    <row r="67" spans="3:21" ht="23.25" thickBot="1" x14ac:dyDescent="0.3">
      <c r="C67" s="341" t="s">
        <v>202</v>
      </c>
      <c r="D67" s="342" t="s">
        <v>203</v>
      </c>
      <c r="E67" s="342" t="s">
        <v>210</v>
      </c>
      <c r="F67" s="342" t="s">
        <v>211</v>
      </c>
      <c r="G67" s="342" t="s">
        <v>212</v>
      </c>
      <c r="H67" s="343" t="s">
        <v>213</v>
      </c>
      <c r="I67" s="169"/>
      <c r="J67" s="344" t="s">
        <v>142</v>
      </c>
      <c r="K67" s="345" t="s">
        <v>143</v>
      </c>
      <c r="L67" s="345" t="s">
        <v>144</v>
      </c>
      <c r="M67" s="346" t="s">
        <v>145</v>
      </c>
    </row>
    <row r="68" spans="3:21" ht="30.75" thickBot="1" x14ac:dyDescent="0.3">
      <c r="C68" s="347" t="s">
        <v>365</v>
      </c>
      <c r="D68" s="348"/>
      <c r="E68" s="349"/>
      <c r="F68" s="349"/>
      <c r="G68" s="350"/>
      <c r="H68" s="351"/>
      <c r="I68" s="352"/>
      <c r="J68" s="353"/>
      <c r="K68" s="354" t="s">
        <v>323</v>
      </c>
      <c r="L68" s="354" t="s">
        <v>323</v>
      </c>
      <c r="M68" s="355"/>
      <c r="O68" s="626"/>
      <c r="P68" s="626"/>
      <c r="Q68" s="626"/>
      <c r="R68" s="626"/>
      <c r="S68" s="626"/>
      <c r="T68" s="626"/>
      <c r="U68" s="626"/>
    </row>
    <row r="69" spans="3:21" ht="45.75" thickBot="1" x14ac:dyDescent="0.3">
      <c r="C69" s="375" t="s">
        <v>372</v>
      </c>
      <c r="D69" s="356">
        <v>1</v>
      </c>
      <c r="E69" s="357">
        <v>60</v>
      </c>
      <c r="F69" s="357">
        <f>E69*D69</f>
        <v>60</v>
      </c>
      <c r="G69" s="358">
        <v>1</v>
      </c>
      <c r="H69" s="359">
        <f>G69*F69</f>
        <v>60</v>
      </c>
      <c r="I69" s="360">
        <v>730899</v>
      </c>
      <c r="J69" s="353">
        <f>H69</f>
        <v>60</v>
      </c>
      <c r="K69" s="354"/>
      <c r="L69" s="354"/>
      <c r="M69" s="355"/>
      <c r="O69" s="626"/>
      <c r="P69" s="626"/>
      <c r="Q69" s="626"/>
      <c r="R69" s="626"/>
      <c r="S69" s="626"/>
      <c r="T69" s="626"/>
      <c r="U69" s="626"/>
    </row>
    <row r="70" spans="3:21" ht="15.75" thickBot="1" x14ac:dyDescent="0.3">
      <c r="C70" s="376" t="s">
        <v>280</v>
      </c>
      <c r="D70" s="356">
        <v>1</v>
      </c>
      <c r="E70" s="357">
        <v>40</v>
      </c>
      <c r="F70" s="357">
        <f>E70*D70</f>
        <v>40</v>
      </c>
      <c r="G70" s="358">
        <v>10</v>
      </c>
      <c r="H70" s="359">
        <f>G70*F70</f>
        <v>400</v>
      </c>
      <c r="I70" s="360"/>
      <c r="J70" s="353"/>
      <c r="K70" s="354"/>
      <c r="L70" s="354">
        <f>H70</f>
        <v>400</v>
      </c>
      <c r="M70" s="355"/>
      <c r="O70" s="626"/>
      <c r="P70" s="626"/>
      <c r="Q70" s="626"/>
      <c r="R70" s="626"/>
      <c r="S70" s="626"/>
      <c r="T70" s="626"/>
      <c r="U70" s="626"/>
    </row>
    <row r="71" spans="3:21" ht="15.75" thickBot="1" x14ac:dyDescent="0.3">
      <c r="C71" s="376" t="s">
        <v>274</v>
      </c>
      <c r="D71" s="356">
        <v>1</v>
      </c>
      <c r="E71" s="357">
        <v>50</v>
      </c>
      <c r="F71" s="357">
        <f>E71*D71</f>
        <v>50</v>
      </c>
      <c r="G71" s="358">
        <v>1</v>
      </c>
      <c r="H71" s="359">
        <f>G71*F71</f>
        <v>50</v>
      </c>
      <c r="I71" s="360">
        <v>730812</v>
      </c>
      <c r="J71" s="353">
        <f>H71</f>
        <v>50</v>
      </c>
      <c r="K71" s="354"/>
      <c r="L71" s="354"/>
      <c r="M71" s="355"/>
      <c r="O71" s="626"/>
      <c r="P71" s="626"/>
      <c r="Q71" s="626"/>
      <c r="R71" s="626"/>
      <c r="S71" s="626"/>
      <c r="T71" s="626"/>
      <c r="U71" s="626"/>
    </row>
    <row r="72" spans="3:21" ht="15.75" thickBot="1" x14ac:dyDescent="0.3">
      <c r="C72" s="361" t="s">
        <v>218</v>
      </c>
      <c r="D72" s="356"/>
      <c r="E72" s="357"/>
      <c r="F72" s="357"/>
      <c r="G72" s="358"/>
      <c r="H72" s="362">
        <f>SUM(H68:H71)</f>
        <v>510</v>
      </c>
      <c r="I72" s="363"/>
      <c r="J72" s="364">
        <f>SUM(J68:J71)</f>
        <v>110</v>
      </c>
      <c r="K72" s="365">
        <f>SUM(K65:K68)</f>
        <v>0</v>
      </c>
      <c r="L72" s="354">
        <f>SUM(L70)</f>
        <v>400</v>
      </c>
      <c r="M72" s="366">
        <f>SUM(M65:M68)</f>
        <v>0</v>
      </c>
      <c r="O72" s="630"/>
      <c r="P72" s="630"/>
      <c r="Q72" s="630"/>
      <c r="R72" s="630"/>
      <c r="S72" s="630"/>
      <c r="T72" s="630"/>
      <c r="U72" s="630"/>
    </row>
    <row r="73" spans="3:21" x14ac:dyDescent="0.25">
      <c r="C73" s="377"/>
      <c r="D73" s="368"/>
      <c r="E73" s="369"/>
      <c r="F73" s="369"/>
      <c r="G73" s="368"/>
      <c r="H73" s="378"/>
      <c r="I73" s="379"/>
      <c r="J73" s="380"/>
      <c r="K73" s="380"/>
      <c r="L73" s="380"/>
      <c r="M73" s="380"/>
    </row>
    <row r="74" spans="3:21" x14ac:dyDescent="0.25">
      <c r="C74" s="377"/>
      <c r="D74" s="368"/>
      <c r="E74" s="369"/>
      <c r="F74" s="369"/>
      <c r="G74" s="368"/>
      <c r="H74" s="378"/>
      <c r="I74" s="379"/>
      <c r="J74" s="380"/>
      <c r="K74" s="380"/>
      <c r="L74" s="380"/>
      <c r="M74" s="380"/>
    </row>
    <row r="76" spans="3:21" x14ac:dyDescent="0.25">
      <c r="C76" s="627" t="s">
        <v>173</v>
      </c>
      <c r="D76" s="627"/>
      <c r="E76" s="627"/>
      <c r="F76" s="627"/>
      <c r="G76" s="627"/>
      <c r="H76" s="627"/>
      <c r="I76" s="627"/>
      <c r="J76" s="627"/>
      <c r="K76" s="627"/>
      <c r="L76" s="627"/>
      <c r="M76" s="627"/>
    </row>
    <row r="77" spans="3:21" ht="15.75" thickBot="1" x14ac:dyDescent="0.3">
      <c r="C77" s="381"/>
      <c r="D77" s="382"/>
      <c r="E77" s="382"/>
      <c r="F77" s="382"/>
      <c r="G77" s="382"/>
      <c r="H77" s="382"/>
      <c r="I77" s="383"/>
      <c r="J77" s="382"/>
      <c r="K77" s="382"/>
      <c r="L77" s="382"/>
      <c r="M77" s="382"/>
    </row>
    <row r="78" spans="3:21" ht="15.75" thickBot="1" x14ac:dyDescent="0.3">
      <c r="C78" s="161" t="s">
        <v>208</v>
      </c>
      <c r="D78" s="635" t="s">
        <v>230</v>
      </c>
      <c r="E78" s="636"/>
      <c r="F78" s="636"/>
      <c r="G78" s="636"/>
      <c r="H78" s="637"/>
      <c r="I78" s="171"/>
      <c r="J78" s="382"/>
      <c r="K78" s="382"/>
      <c r="L78" s="382"/>
      <c r="M78" s="382"/>
    </row>
    <row r="79" spans="3:21" ht="15.75" customHeight="1" thickBot="1" x14ac:dyDescent="0.3">
      <c r="C79" s="162" t="s">
        <v>209</v>
      </c>
      <c r="D79" s="638">
        <v>25</v>
      </c>
      <c r="E79" s="639"/>
      <c r="F79" s="639"/>
      <c r="G79" s="639"/>
      <c r="H79" s="640"/>
      <c r="I79" s="172"/>
      <c r="J79" s="666" t="s">
        <v>206</v>
      </c>
      <c r="K79" s="667"/>
      <c r="L79" s="667"/>
      <c r="M79" s="668"/>
    </row>
    <row r="80" spans="3:21" ht="23.25" thickBot="1" x14ac:dyDescent="0.3">
      <c r="C80" s="384" t="s">
        <v>202</v>
      </c>
      <c r="D80" s="385" t="s">
        <v>203</v>
      </c>
      <c r="E80" s="385" t="s">
        <v>210</v>
      </c>
      <c r="F80" s="385" t="s">
        <v>211</v>
      </c>
      <c r="G80" s="385" t="s">
        <v>212</v>
      </c>
      <c r="H80" s="386" t="s">
        <v>213</v>
      </c>
      <c r="I80" s="171"/>
      <c r="J80" s="387" t="s">
        <v>142</v>
      </c>
      <c r="K80" s="388" t="s">
        <v>143</v>
      </c>
      <c r="L80" s="388" t="s">
        <v>144</v>
      </c>
      <c r="M80" s="389" t="s">
        <v>145</v>
      </c>
    </row>
    <row r="81" spans="3:13" x14ac:dyDescent="0.25">
      <c r="C81" s="390" t="s">
        <v>225</v>
      </c>
      <c r="D81" s="391">
        <v>1</v>
      </c>
      <c r="E81" s="392">
        <v>80</v>
      </c>
      <c r="F81" s="392">
        <f>D81*E81</f>
        <v>80</v>
      </c>
      <c r="G81" s="393">
        <v>3</v>
      </c>
      <c r="H81" s="394">
        <f>F81*G81</f>
        <v>240</v>
      </c>
      <c r="I81" s="395"/>
      <c r="J81" s="396"/>
      <c r="K81" s="396"/>
      <c r="L81" s="396">
        <f>H81</f>
        <v>240</v>
      </c>
      <c r="M81" s="397"/>
    </row>
    <row r="82" spans="3:13" x14ac:dyDescent="0.25">
      <c r="C82" s="398" t="s">
        <v>226</v>
      </c>
      <c r="D82" s="399">
        <v>4</v>
      </c>
      <c r="E82" s="400">
        <v>13</v>
      </c>
      <c r="F82" s="400">
        <f>D82*E82</f>
        <v>52</v>
      </c>
      <c r="G82" s="401">
        <v>3</v>
      </c>
      <c r="H82" s="402">
        <f>F82*G82</f>
        <v>156</v>
      </c>
      <c r="I82" s="403">
        <v>730299</v>
      </c>
      <c r="J82" s="404">
        <f>H82</f>
        <v>156</v>
      </c>
      <c r="K82" s="405"/>
      <c r="L82" s="405"/>
      <c r="M82" s="406"/>
    </row>
    <row r="83" spans="3:13" x14ac:dyDescent="0.25">
      <c r="C83" s="407" t="s">
        <v>224</v>
      </c>
      <c r="D83" s="399">
        <v>1</v>
      </c>
      <c r="E83" s="400">
        <v>30</v>
      </c>
      <c r="F83" s="408">
        <f>E83*D83</f>
        <v>30</v>
      </c>
      <c r="G83" s="409">
        <v>3</v>
      </c>
      <c r="H83" s="410">
        <f>F83*G83</f>
        <v>90</v>
      </c>
      <c r="I83" s="411">
        <v>730801</v>
      </c>
      <c r="J83" s="404">
        <f>H83</f>
        <v>90</v>
      </c>
      <c r="K83" s="405"/>
      <c r="L83" s="405"/>
      <c r="M83" s="406"/>
    </row>
    <row r="84" spans="3:13" ht="15.75" thickBot="1" x14ac:dyDescent="0.3">
      <c r="C84" s="412" t="s">
        <v>227</v>
      </c>
      <c r="D84" s="413">
        <v>1</v>
      </c>
      <c r="E84" s="414">
        <v>30</v>
      </c>
      <c r="F84" s="414">
        <f>E84*D84</f>
        <v>30</v>
      </c>
      <c r="G84" s="415">
        <v>3</v>
      </c>
      <c r="H84" s="416">
        <f>F84*G84</f>
        <v>90</v>
      </c>
      <c r="I84" s="417">
        <v>730812</v>
      </c>
      <c r="J84" s="418">
        <f>H84</f>
        <v>90</v>
      </c>
      <c r="K84" s="419"/>
      <c r="L84" s="420"/>
      <c r="M84" s="421"/>
    </row>
    <row r="85" spans="3:13" ht="15.75" thickBot="1" x14ac:dyDescent="0.3">
      <c r="C85" s="422" t="s">
        <v>218</v>
      </c>
      <c r="D85" s="423"/>
      <c r="E85" s="424"/>
      <c r="F85" s="424"/>
      <c r="G85" s="425"/>
      <c r="H85" s="426">
        <f>SUM(H81:H84)</f>
        <v>576</v>
      </c>
      <c r="I85" s="427"/>
      <c r="J85" s="428">
        <f>SUM(J81:J84)</f>
        <v>336</v>
      </c>
      <c r="K85" s="429">
        <f>SUM(K81:K84)</f>
        <v>0</v>
      </c>
      <c r="L85" s="429">
        <f>SUM(L81:L84)</f>
        <v>240</v>
      </c>
      <c r="M85" s="430">
        <f>SUM(M81:M84)</f>
        <v>0</v>
      </c>
    </row>
    <row r="86" spans="3:13" x14ac:dyDescent="0.25">
      <c r="C86" s="381"/>
      <c r="D86" s="382"/>
      <c r="E86" s="382"/>
      <c r="F86" s="382"/>
      <c r="G86" s="382"/>
      <c r="H86" s="382"/>
      <c r="I86" s="383"/>
      <c r="J86" s="382"/>
      <c r="K86" s="382"/>
      <c r="L86" s="382"/>
      <c r="M86" s="382"/>
    </row>
    <row r="87" spans="3:13" ht="15.75" thickBot="1" x14ac:dyDescent="0.3">
      <c r="C87" s="381"/>
      <c r="D87" s="382"/>
      <c r="E87" s="382"/>
      <c r="F87" s="382"/>
      <c r="G87" s="382"/>
      <c r="H87" s="382"/>
      <c r="I87" s="383"/>
      <c r="J87" s="382"/>
      <c r="K87" s="382"/>
      <c r="L87" s="382"/>
      <c r="M87" s="382"/>
    </row>
    <row r="88" spans="3:13" ht="15.75" thickBot="1" x14ac:dyDescent="0.3">
      <c r="C88" s="161" t="s">
        <v>208</v>
      </c>
      <c r="D88" s="635" t="s">
        <v>366</v>
      </c>
      <c r="E88" s="636"/>
      <c r="F88" s="636"/>
      <c r="G88" s="636"/>
      <c r="H88" s="637"/>
      <c r="I88" s="171"/>
      <c r="J88" s="382"/>
      <c r="K88" s="382"/>
      <c r="L88" s="382"/>
      <c r="M88" s="382"/>
    </row>
    <row r="89" spans="3:13" ht="15.75" customHeight="1" thickBot="1" x14ac:dyDescent="0.3">
      <c r="C89" s="162" t="s">
        <v>209</v>
      </c>
      <c r="D89" s="638">
        <v>25</v>
      </c>
      <c r="E89" s="639"/>
      <c r="F89" s="639"/>
      <c r="G89" s="639"/>
      <c r="H89" s="640"/>
      <c r="I89" s="172"/>
      <c r="J89" s="666" t="s">
        <v>206</v>
      </c>
      <c r="K89" s="667"/>
      <c r="L89" s="667"/>
      <c r="M89" s="668"/>
    </row>
    <row r="90" spans="3:13" ht="23.25" thickBot="1" x14ac:dyDescent="0.3">
      <c r="C90" s="384" t="s">
        <v>202</v>
      </c>
      <c r="D90" s="385" t="s">
        <v>203</v>
      </c>
      <c r="E90" s="385" t="s">
        <v>210</v>
      </c>
      <c r="F90" s="385" t="s">
        <v>211</v>
      </c>
      <c r="G90" s="385" t="s">
        <v>212</v>
      </c>
      <c r="H90" s="386" t="s">
        <v>213</v>
      </c>
      <c r="I90" s="171"/>
      <c r="J90" s="387" t="s">
        <v>142</v>
      </c>
      <c r="K90" s="388" t="s">
        <v>143</v>
      </c>
      <c r="L90" s="388" t="s">
        <v>144</v>
      </c>
      <c r="M90" s="389" t="s">
        <v>145</v>
      </c>
    </row>
    <row r="91" spans="3:13" x14ac:dyDescent="0.25">
      <c r="C91" s="390" t="s">
        <v>237</v>
      </c>
      <c r="D91" s="391">
        <v>1</v>
      </c>
      <c r="E91" s="392">
        <v>600</v>
      </c>
      <c r="F91" s="392">
        <f>D91*E91</f>
        <v>600</v>
      </c>
      <c r="G91" s="393">
        <v>1</v>
      </c>
      <c r="H91" s="394">
        <f>F91*G91</f>
        <v>600</v>
      </c>
      <c r="I91" s="395">
        <v>710510</v>
      </c>
      <c r="J91" s="396">
        <v>400</v>
      </c>
      <c r="K91" s="396">
        <v>200</v>
      </c>
      <c r="L91" s="396"/>
      <c r="M91" s="397"/>
    </row>
    <row r="92" spans="3:13" x14ac:dyDescent="0.25">
      <c r="C92" s="398" t="s">
        <v>226</v>
      </c>
      <c r="D92" s="399">
        <v>4</v>
      </c>
      <c r="E92" s="400">
        <v>13</v>
      </c>
      <c r="F92" s="400">
        <f>D92*E92</f>
        <v>52</v>
      </c>
      <c r="G92" s="401">
        <v>1</v>
      </c>
      <c r="H92" s="402">
        <f>F92*G92</f>
        <v>52</v>
      </c>
      <c r="I92" s="403">
        <v>730299</v>
      </c>
      <c r="J92" s="404">
        <f>H92</f>
        <v>52</v>
      </c>
      <c r="K92" s="405"/>
      <c r="L92" s="405"/>
      <c r="M92" s="406"/>
    </row>
    <row r="93" spans="3:13" x14ac:dyDescent="0.25">
      <c r="C93" s="398" t="s">
        <v>220</v>
      </c>
      <c r="D93" s="399">
        <v>1</v>
      </c>
      <c r="E93" s="400">
        <v>50</v>
      </c>
      <c r="F93" s="408">
        <f>E93*D93</f>
        <v>50</v>
      </c>
      <c r="G93" s="409">
        <v>1</v>
      </c>
      <c r="H93" s="402">
        <f>F93*G93</f>
        <v>50</v>
      </c>
      <c r="I93" s="403">
        <v>730505</v>
      </c>
      <c r="J93" s="404">
        <f>H93</f>
        <v>50</v>
      </c>
      <c r="K93" s="405"/>
      <c r="L93" s="405"/>
      <c r="M93" s="406"/>
    </row>
    <row r="94" spans="3:13" x14ac:dyDescent="0.25">
      <c r="C94" s="407" t="s">
        <v>224</v>
      </c>
      <c r="D94" s="399">
        <v>1</v>
      </c>
      <c r="E94" s="400">
        <v>80</v>
      </c>
      <c r="F94" s="408">
        <f>E94*D94</f>
        <v>80</v>
      </c>
      <c r="G94" s="409">
        <v>1</v>
      </c>
      <c r="H94" s="410">
        <f>F94*G94</f>
        <v>80</v>
      </c>
      <c r="I94" s="411">
        <v>730801</v>
      </c>
      <c r="J94" s="404">
        <f>H94</f>
        <v>80</v>
      </c>
      <c r="K94" s="405"/>
      <c r="L94" s="405"/>
      <c r="M94" s="406"/>
    </row>
    <row r="95" spans="3:13" ht="15.75" thickBot="1" x14ac:dyDescent="0.3">
      <c r="C95" s="412" t="s">
        <v>227</v>
      </c>
      <c r="D95" s="413">
        <v>1</v>
      </c>
      <c r="E95" s="414">
        <v>200</v>
      </c>
      <c r="F95" s="414">
        <f>E95*D95</f>
        <v>200</v>
      </c>
      <c r="G95" s="415">
        <v>1</v>
      </c>
      <c r="H95" s="416">
        <f>F95*G95</f>
        <v>200</v>
      </c>
      <c r="I95" s="417">
        <v>730899</v>
      </c>
      <c r="J95" s="418">
        <f>H95</f>
        <v>200</v>
      </c>
      <c r="K95" s="419"/>
      <c r="L95" s="420"/>
      <c r="M95" s="421"/>
    </row>
    <row r="96" spans="3:13" ht="15.75" thickBot="1" x14ac:dyDescent="0.3">
      <c r="C96" s="422" t="s">
        <v>218</v>
      </c>
      <c r="D96" s="423"/>
      <c r="E96" s="424"/>
      <c r="F96" s="424"/>
      <c r="G96" s="425"/>
      <c r="H96" s="426">
        <f>SUM(H91:H95)</f>
        <v>982</v>
      </c>
      <c r="I96" s="427"/>
      <c r="J96" s="428">
        <f>SUM(J91:J95)</f>
        <v>782</v>
      </c>
      <c r="K96" s="429">
        <f>SUM(K91:K95)</f>
        <v>200</v>
      </c>
      <c r="L96" s="429">
        <f>SUM(L91:L95)</f>
        <v>0</v>
      </c>
      <c r="M96" s="430">
        <f>SUM(M91:M95)</f>
        <v>0</v>
      </c>
    </row>
    <row r="97" spans="3:23" x14ac:dyDescent="0.25">
      <c r="C97" s="381"/>
      <c r="D97" s="382"/>
      <c r="E97" s="382"/>
      <c r="F97" s="382"/>
      <c r="G97" s="382"/>
      <c r="H97" s="382"/>
      <c r="I97" s="383"/>
      <c r="J97" s="382"/>
      <c r="K97" s="382"/>
      <c r="L97" s="382"/>
      <c r="M97" s="382"/>
    </row>
    <row r="99" spans="3:23" x14ac:dyDescent="0.25">
      <c r="C99" s="628" t="s">
        <v>177</v>
      </c>
      <c r="D99" s="628"/>
      <c r="E99" s="628"/>
      <c r="F99" s="628"/>
      <c r="G99" s="628"/>
      <c r="H99" s="628"/>
      <c r="I99" s="628"/>
      <c r="J99" s="628"/>
      <c r="K99" s="628"/>
      <c r="L99" s="628"/>
      <c r="M99" s="628"/>
    </row>
    <row r="100" spans="3:23" ht="15.75" thickBot="1" x14ac:dyDescent="0.3">
      <c r="C100" s="431"/>
      <c r="D100" s="432"/>
      <c r="E100" s="432"/>
      <c r="F100" s="432"/>
      <c r="G100" s="432"/>
      <c r="H100" s="432"/>
      <c r="I100" s="433"/>
      <c r="J100" s="432"/>
      <c r="K100" s="432"/>
      <c r="L100" s="432"/>
      <c r="M100" s="432"/>
    </row>
    <row r="101" spans="3:23" ht="15.75" thickBot="1" x14ac:dyDescent="0.3">
      <c r="C101" s="159" t="s">
        <v>208</v>
      </c>
      <c r="D101" s="647" t="s">
        <v>368</v>
      </c>
      <c r="E101" s="648"/>
      <c r="F101" s="648"/>
      <c r="G101" s="648"/>
      <c r="H101" s="649"/>
      <c r="I101" s="173"/>
      <c r="J101" s="432"/>
      <c r="K101" s="432"/>
      <c r="L101" s="432"/>
      <c r="M101" s="432"/>
      <c r="R101" s="654"/>
      <c r="S101" s="654"/>
      <c r="T101" s="654"/>
      <c r="U101" s="654"/>
      <c r="V101" s="654"/>
      <c r="W101" s="654"/>
    </row>
    <row r="102" spans="3:23" ht="15.75" customHeight="1" thickBot="1" x14ac:dyDescent="0.3">
      <c r="C102" s="160" t="s">
        <v>209</v>
      </c>
      <c r="D102" s="650">
        <v>20</v>
      </c>
      <c r="E102" s="651"/>
      <c r="F102" s="651"/>
      <c r="G102" s="651"/>
      <c r="H102" s="652"/>
      <c r="I102" s="174"/>
      <c r="J102" s="631" t="s">
        <v>206</v>
      </c>
      <c r="K102" s="632"/>
      <c r="L102" s="632"/>
      <c r="M102" s="633"/>
    </row>
    <row r="103" spans="3:23" ht="23.25" thickBot="1" x14ac:dyDescent="0.3">
      <c r="C103" s="434" t="s">
        <v>202</v>
      </c>
      <c r="D103" s="435" t="s">
        <v>203</v>
      </c>
      <c r="E103" s="435" t="s">
        <v>210</v>
      </c>
      <c r="F103" s="435" t="s">
        <v>211</v>
      </c>
      <c r="G103" s="435" t="s">
        <v>212</v>
      </c>
      <c r="H103" s="436" t="s">
        <v>213</v>
      </c>
      <c r="I103" s="173"/>
      <c r="J103" s="437" t="s">
        <v>142</v>
      </c>
      <c r="K103" s="438" t="s">
        <v>143</v>
      </c>
      <c r="L103" s="438" t="s">
        <v>144</v>
      </c>
      <c r="M103" s="439" t="s">
        <v>145</v>
      </c>
    </row>
    <row r="104" spans="3:23" x14ac:dyDescent="0.25">
      <c r="C104" s="440" t="s">
        <v>225</v>
      </c>
      <c r="D104" s="441">
        <v>1</v>
      </c>
      <c r="E104" s="442">
        <v>60</v>
      </c>
      <c r="F104" s="442">
        <f>D104*E104</f>
        <v>60</v>
      </c>
      <c r="G104" s="443">
        <v>3</v>
      </c>
      <c r="H104" s="444">
        <f t="shared" ref="H104:H109" si="4">F104*G104</f>
        <v>180</v>
      </c>
      <c r="I104" s="445"/>
      <c r="J104" s="446"/>
      <c r="K104" s="432"/>
      <c r="L104" s="446">
        <f>H104</f>
        <v>180</v>
      </c>
      <c r="M104" s="447"/>
    </row>
    <row r="105" spans="3:23" x14ac:dyDescent="0.25">
      <c r="C105" s="448" t="s">
        <v>226</v>
      </c>
      <c r="D105" s="449">
        <v>4</v>
      </c>
      <c r="E105" s="450">
        <v>13</v>
      </c>
      <c r="F105" s="450">
        <f>D105*E105</f>
        <v>52</v>
      </c>
      <c r="G105" s="451">
        <v>1</v>
      </c>
      <c r="H105" s="452">
        <f t="shared" si="4"/>
        <v>52</v>
      </c>
      <c r="I105" s="453">
        <v>730299</v>
      </c>
      <c r="J105" s="454">
        <f>H105</f>
        <v>52</v>
      </c>
      <c r="K105" s="455"/>
      <c r="L105" s="455"/>
      <c r="M105" s="456"/>
    </row>
    <row r="106" spans="3:23" x14ac:dyDescent="0.25">
      <c r="C106" s="457" t="s">
        <v>224</v>
      </c>
      <c r="D106" s="449">
        <v>1</v>
      </c>
      <c r="E106" s="450">
        <v>50</v>
      </c>
      <c r="F106" s="458">
        <f>E106*D106</f>
        <v>50</v>
      </c>
      <c r="G106" s="459">
        <v>1</v>
      </c>
      <c r="H106" s="460">
        <f t="shared" si="4"/>
        <v>50</v>
      </c>
      <c r="I106" s="461">
        <v>730801</v>
      </c>
      <c r="J106" s="454">
        <f>H106</f>
        <v>50</v>
      </c>
      <c r="K106" s="455"/>
      <c r="L106" s="455"/>
      <c r="M106" s="456"/>
    </row>
    <row r="107" spans="3:23" ht="15.75" thickBot="1" x14ac:dyDescent="0.3">
      <c r="C107" s="462" t="s">
        <v>232</v>
      </c>
      <c r="D107" s="463">
        <v>1</v>
      </c>
      <c r="E107" s="464">
        <v>150</v>
      </c>
      <c r="F107" s="464">
        <f>E107*D107</f>
        <v>150</v>
      </c>
      <c r="G107" s="465">
        <v>1</v>
      </c>
      <c r="H107" s="466">
        <f t="shared" si="4"/>
        <v>150</v>
      </c>
      <c r="I107" s="467">
        <v>730207</v>
      </c>
      <c r="J107" s="468">
        <v>150</v>
      </c>
      <c r="K107" s="469"/>
      <c r="L107" s="470"/>
      <c r="M107" s="471"/>
    </row>
    <row r="108" spans="3:23" ht="30.75" thickBot="1" x14ac:dyDescent="0.3">
      <c r="C108" s="462" t="s">
        <v>367</v>
      </c>
      <c r="D108" s="463">
        <v>1</v>
      </c>
      <c r="E108" s="464">
        <v>60</v>
      </c>
      <c r="F108" s="464">
        <f>E108*D108</f>
        <v>60</v>
      </c>
      <c r="G108" s="465">
        <v>1</v>
      </c>
      <c r="H108" s="466">
        <f t="shared" si="4"/>
        <v>60</v>
      </c>
      <c r="I108" s="467">
        <v>730505</v>
      </c>
      <c r="J108" s="468">
        <f>H108</f>
        <v>60</v>
      </c>
      <c r="K108" s="469"/>
      <c r="L108" s="470"/>
      <c r="M108" s="471"/>
    </row>
    <row r="109" spans="3:23" ht="30.75" thickBot="1" x14ac:dyDescent="0.3">
      <c r="C109" s="462" t="s">
        <v>371</v>
      </c>
      <c r="D109" s="472">
        <v>1</v>
      </c>
      <c r="E109" s="473">
        <v>108.23</v>
      </c>
      <c r="F109" s="473">
        <f>E109*D109</f>
        <v>108.23</v>
      </c>
      <c r="G109" s="474">
        <v>1</v>
      </c>
      <c r="H109" s="475">
        <f t="shared" si="4"/>
        <v>108.23</v>
      </c>
      <c r="I109" s="476">
        <v>730899</v>
      </c>
      <c r="J109" s="477">
        <f>H109</f>
        <v>108.23</v>
      </c>
      <c r="K109" s="478"/>
      <c r="L109" s="479"/>
      <c r="M109" s="480"/>
    </row>
    <row r="110" spans="3:23" ht="15.75" thickBot="1" x14ac:dyDescent="0.3">
      <c r="C110" s="481" t="s">
        <v>218</v>
      </c>
      <c r="D110" s="472"/>
      <c r="E110" s="473"/>
      <c r="F110" s="473"/>
      <c r="G110" s="474"/>
      <c r="H110" s="482">
        <f>SUM(H104:H109)</f>
        <v>600.23</v>
      </c>
      <c r="I110" s="483"/>
      <c r="J110" s="484">
        <f>SUM(J105:J109)</f>
        <v>420.23</v>
      </c>
      <c r="K110" s="485">
        <f>SUM(K104:K108)</f>
        <v>0</v>
      </c>
      <c r="L110" s="485">
        <f>SUM(L104:L108)</f>
        <v>180</v>
      </c>
      <c r="M110" s="486">
        <f>SUM(M104:M108)</f>
        <v>0</v>
      </c>
    </row>
    <row r="113" spans="3:14" x14ac:dyDescent="0.25">
      <c r="C113" s="629" t="s">
        <v>168</v>
      </c>
      <c r="D113" s="629"/>
      <c r="E113" s="629"/>
      <c r="F113" s="629"/>
      <c r="G113" s="629"/>
      <c r="H113" s="629"/>
      <c r="I113" s="629"/>
      <c r="J113" s="629"/>
      <c r="K113" s="629"/>
      <c r="L113" s="629"/>
      <c r="M113" s="629"/>
    </row>
    <row r="114" spans="3:14" ht="15.75" thickBot="1" x14ac:dyDescent="0.3"/>
    <row r="115" spans="3:14" ht="15.75" thickBot="1" x14ac:dyDescent="0.3">
      <c r="C115" s="42" t="s">
        <v>208</v>
      </c>
      <c r="D115" s="641" t="s">
        <v>201</v>
      </c>
      <c r="E115" s="642"/>
      <c r="F115" s="642"/>
      <c r="G115" s="642"/>
      <c r="H115" s="643"/>
      <c r="I115" s="175"/>
    </row>
    <row r="116" spans="3:14" ht="15.75" customHeight="1" thickBot="1" x14ac:dyDescent="0.3">
      <c r="C116" s="43" t="s">
        <v>209</v>
      </c>
      <c r="D116" s="644">
        <v>100</v>
      </c>
      <c r="E116" s="645"/>
      <c r="F116" s="645"/>
      <c r="G116" s="645"/>
      <c r="H116" s="646"/>
      <c r="I116" s="176"/>
      <c r="J116" s="622" t="s">
        <v>206</v>
      </c>
      <c r="K116" s="623"/>
      <c r="L116" s="623"/>
      <c r="M116" s="624"/>
    </row>
    <row r="117" spans="3:14" s="496" customFormat="1" ht="23.25" thickBot="1" x14ac:dyDescent="0.3">
      <c r="C117" s="489" t="s">
        <v>202</v>
      </c>
      <c r="D117" s="490" t="s">
        <v>203</v>
      </c>
      <c r="E117" s="490" t="s">
        <v>210</v>
      </c>
      <c r="F117" s="490" t="s">
        <v>211</v>
      </c>
      <c r="G117" s="490" t="s">
        <v>212</v>
      </c>
      <c r="H117" s="491" t="s">
        <v>213</v>
      </c>
      <c r="I117" s="492"/>
      <c r="J117" s="493" t="s">
        <v>142</v>
      </c>
      <c r="K117" s="494" t="s">
        <v>143</v>
      </c>
      <c r="L117" s="494" t="s">
        <v>144</v>
      </c>
      <c r="M117" s="495" t="s">
        <v>145</v>
      </c>
    </row>
    <row r="118" spans="3:14" ht="15.75" thickBot="1" x14ac:dyDescent="0.3">
      <c r="C118" s="497" t="s">
        <v>214</v>
      </c>
      <c r="D118" s="498">
        <f>D116</f>
        <v>100</v>
      </c>
      <c r="E118" s="499">
        <v>1.5</v>
      </c>
      <c r="F118" s="499">
        <f>D118*E118</f>
        <v>150</v>
      </c>
      <c r="G118" s="500">
        <v>12</v>
      </c>
      <c r="H118" s="501">
        <f>F118*G118</f>
        <v>1800</v>
      </c>
      <c r="I118" s="502">
        <v>730801</v>
      </c>
      <c r="J118" s="503">
        <f>H118</f>
        <v>1800</v>
      </c>
      <c r="K118" s="504"/>
      <c r="L118" s="504"/>
      <c r="M118" s="505"/>
    </row>
    <row r="119" spans="3:14" ht="45.75" thickBot="1" x14ac:dyDescent="0.3">
      <c r="C119" s="506" t="s">
        <v>215</v>
      </c>
      <c r="D119" s="507">
        <v>1</v>
      </c>
      <c r="E119" s="508">
        <v>50</v>
      </c>
      <c r="F119" s="508">
        <f>D119*E119</f>
        <v>50</v>
      </c>
      <c r="G119" s="500">
        <v>6</v>
      </c>
      <c r="H119" s="501">
        <f>F119*G119</f>
        <v>300</v>
      </c>
      <c r="I119" s="509">
        <v>730812</v>
      </c>
      <c r="J119" s="510">
        <f>H119</f>
        <v>300</v>
      </c>
      <c r="K119" s="511"/>
      <c r="L119" s="511"/>
      <c r="M119" s="512"/>
    </row>
    <row r="120" spans="3:14" ht="15.75" thickBot="1" x14ac:dyDescent="0.3">
      <c r="C120" s="513" t="s">
        <v>216</v>
      </c>
      <c r="D120" s="507">
        <v>4</v>
      </c>
      <c r="E120" s="508">
        <v>13</v>
      </c>
      <c r="F120" s="508">
        <f>D120*E120</f>
        <v>52</v>
      </c>
      <c r="G120" s="500">
        <v>12</v>
      </c>
      <c r="H120" s="501">
        <f>F120*G120</f>
        <v>624</v>
      </c>
      <c r="I120" s="509">
        <v>730299</v>
      </c>
      <c r="J120" s="510">
        <f>H120</f>
        <v>624</v>
      </c>
      <c r="K120" s="511"/>
      <c r="L120" s="511"/>
      <c r="M120" s="512"/>
    </row>
    <row r="121" spans="3:14" ht="15.75" thickBot="1" x14ac:dyDescent="0.3">
      <c r="C121" s="514" t="s">
        <v>369</v>
      </c>
      <c r="D121" s="515">
        <v>1</v>
      </c>
      <c r="E121" s="516">
        <v>50</v>
      </c>
      <c r="F121" s="516">
        <f>E121*D121</f>
        <v>50</v>
      </c>
      <c r="G121" s="500">
        <v>4</v>
      </c>
      <c r="H121" s="501">
        <f>G121*F121</f>
        <v>200</v>
      </c>
      <c r="I121" s="517"/>
      <c r="J121" s="518"/>
      <c r="K121" s="519">
        <v>100</v>
      </c>
      <c r="L121" s="519">
        <v>100</v>
      </c>
      <c r="M121" s="520"/>
    </row>
    <row r="122" spans="3:14" ht="60.75" thickBot="1" x14ac:dyDescent="0.3">
      <c r="C122" s="521" t="s">
        <v>217</v>
      </c>
      <c r="D122" s="515">
        <v>2</v>
      </c>
      <c r="E122" s="516">
        <v>50</v>
      </c>
      <c r="F122" s="516">
        <f>D122*E122</f>
        <v>100</v>
      </c>
      <c r="G122" s="500">
        <v>12</v>
      </c>
      <c r="H122" s="501">
        <f>F122*G122</f>
        <v>1200</v>
      </c>
      <c r="I122" s="517"/>
      <c r="J122" s="522"/>
      <c r="K122" s="519"/>
      <c r="L122" s="523">
        <f>H122</f>
        <v>1200</v>
      </c>
      <c r="M122" s="520"/>
    </row>
    <row r="123" spans="3:14" ht="30.75" thickBot="1" x14ac:dyDescent="0.3">
      <c r="C123" s="524" t="s">
        <v>236</v>
      </c>
      <c r="D123" s="525">
        <v>1</v>
      </c>
      <c r="E123" s="526">
        <v>3000</v>
      </c>
      <c r="F123" s="526">
        <f>D123*E123</f>
        <v>3000</v>
      </c>
      <c r="G123" s="500">
        <v>1</v>
      </c>
      <c r="H123" s="501">
        <f>F123*G123</f>
        <v>3000</v>
      </c>
      <c r="I123" s="517">
        <v>840299</v>
      </c>
      <c r="J123" s="527">
        <v>1500</v>
      </c>
      <c r="K123" s="528"/>
      <c r="L123" s="529"/>
      <c r="M123" s="530">
        <v>1500</v>
      </c>
    </row>
    <row r="124" spans="3:14" ht="15.75" thickBot="1" x14ac:dyDescent="0.3">
      <c r="C124" s="531" t="s">
        <v>218</v>
      </c>
      <c r="D124" s="532"/>
      <c r="E124" s="533"/>
      <c r="F124" s="533"/>
      <c r="G124" s="534"/>
      <c r="H124" s="535">
        <f>SUM(H118:H122)</f>
        <v>4124</v>
      </c>
      <c r="I124" s="536"/>
      <c r="J124" s="537">
        <f>SUM(J118:J120)</f>
        <v>2724</v>
      </c>
      <c r="K124" s="538">
        <f>SUM(K121)</f>
        <v>100</v>
      </c>
      <c r="L124" s="538">
        <f>SUM(L118:L122)</f>
        <v>1300</v>
      </c>
      <c r="M124" s="539">
        <f>SUM(M120:M122)</f>
        <v>0</v>
      </c>
      <c r="N124" s="205"/>
    </row>
    <row r="126" spans="3:14" ht="15.75" thickBot="1" x14ac:dyDescent="0.3"/>
    <row r="127" spans="3:14" ht="15.75" thickBot="1" x14ac:dyDescent="0.3">
      <c r="C127" s="42" t="s">
        <v>208</v>
      </c>
      <c r="D127" s="641" t="s">
        <v>207</v>
      </c>
      <c r="E127" s="642"/>
      <c r="F127" s="642"/>
      <c r="G127" s="642"/>
      <c r="H127" s="643"/>
      <c r="I127" s="175"/>
    </row>
    <row r="128" spans="3:14" ht="15.75" customHeight="1" thickBot="1" x14ac:dyDescent="0.3">
      <c r="C128" s="43" t="s">
        <v>209</v>
      </c>
      <c r="D128" s="644">
        <v>80</v>
      </c>
      <c r="E128" s="645"/>
      <c r="F128" s="645"/>
      <c r="G128" s="645"/>
      <c r="H128" s="646"/>
      <c r="I128" s="176"/>
      <c r="J128" s="622" t="s">
        <v>206</v>
      </c>
      <c r="K128" s="623"/>
      <c r="L128" s="623"/>
      <c r="M128" s="624"/>
    </row>
    <row r="129" spans="3:13" ht="23.25" thickBot="1" x14ac:dyDescent="0.3">
      <c r="C129" s="489" t="s">
        <v>202</v>
      </c>
      <c r="D129" s="490" t="s">
        <v>203</v>
      </c>
      <c r="E129" s="490" t="s">
        <v>210</v>
      </c>
      <c r="F129" s="490" t="s">
        <v>211</v>
      </c>
      <c r="G129" s="490" t="s">
        <v>212</v>
      </c>
      <c r="H129" s="491" t="s">
        <v>213</v>
      </c>
      <c r="I129" s="492"/>
      <c r="J129" s="493" t="s">
        <v>142</v>
      </c>
      <c r="K129" s="494" t="s">
        <v>143</v>
      </c>
      <c r="L129" s="494" t="s">
        <v>144</v>
      </c>
      <c r="M129" s="495" t="s">
        <v>145</v>
      </c>
    </row>
    <row r="130" spans="3:13" x14ac:dyDescent="0.25">
      <c r="C130" s="540" t="s">
        <v>219</v>
      </c>
      <c r="D130" s="498">
        <v>1</v>
      </c>
      <c r="E130" s="499">
        <v>8</v>
      </c>
      <c r="F130" s="499">
        <f>D130*E130</f>
        <v>8</v>
      </c>
      <c r="G130" s="500">
        <v>10</v>
      </c>
      <c r="H130" s="541">
        <f t="shared" ref="H130:H136" si="5">F130*G130</f>
        <v>80</v>
      </c>
      <c r="I130" s="502">
        <v>730801</v>
      </c>
      <c r="J130" s="503">
        <f>H130</f>
        <v>80</v>
      </c>
      <c r="K130" s="504"/>
      <c r="L130" s="504"/>
      <c r="M130" s="505"/>
    </row>
    <row r="131" spans="3:13" x14ac:dyDescent="0.25">
      <c r="C131" s="542" t="s">
        <v>220</v>
      </c>
      <c r="D131" s="507">
        <v>1</v>
      </c>
      <c r="E131" s="508">
        <v>30</v>
      </c>
      <c r="F131" s="508">
        <f>E131*D131</f>
        <v>30</v>
      </c>
      <c r="G131" s="543">
        <v>10</v>
      </c>
      <c r="H131" s="544">
        <f t="shared" si="5"/>
        <v>300</v>
      </c>
      <c r="I131" s="545">
        <v>730505</v>
      </c>
      <c r="J131" s="510">
        <f>H131</f>
        <v>300</v>
      </c>
      <c r="K131" s="511"/>
      <c r="L131" s="511"/>
      <c r="M131" s="512"/>
    </row>
    <row r="132" spans="3:13" x14ac:dyDescent="0.25">
      <c r="C132" s="546" t="s">
        <v>221</v>
      </c>
      <c r="D132" s="507">
        <v>1</v>
      </c>
      <c r="E132" s="508">
        <v>60</v>
      </c>
      <c r="F132" s="508">
        <f>D132*E132</f>
        <v>60</v>
      </c>
      <c r="G132" s="543">
        <v>10</v>
      </c>
      <c r="H132" s="544">
        <f t="shared" si="5"/>
        <v>600</v>
      </c>
      <c r="I132" s="545"/>
      <c r="J132" s="510"/>
      <c r="K132" s="511"/>
      <c r="L132" s="511">
        <f>H132</f>
        <v>600</v>
      </c>
      <c r="M132" s="512"/>
    </row>
    <row r="133" spans="3:13" ht="60.75" thickBot="1" x14ac:dyDescent="0.3">
      <c r="C133" s="547" t="s">
        <v>217</v>
      </c>
      <c r="D133" s="507">
        <v>4</v>
      </c>
      <c r="E133" s="508">
        <v>60</v>
      </c>
      <c r="F133" s="508">
        <f>D133*E133</f>
        <v>240</v>
      </c>
      <c r="G133" s="543">
        <v>10</v>
      </c>
      <c r="H133" s="544">
        <f t="shared" si="5"/>
        <v>2400</v>
      </c>
      <c r="I133" s="545"/>
      <c r="J133" s="548"/>
      <c r="K133" s="511"/>
      <c r="L133" s="549">
        <f>H133</f>
        <v>2400</v>
      </c>
      <c r="M133" s="512"/>
    </row>
    <row r="134" spans="3:13" ht="60.75" thickBot="1" x14ac:dyDescent="0.3">
      <c r="C134" s="550" t="s">
        <v>239</v>
      </c>
      <c r="D134" s="525">
        <v>80</v>
      </c>
      <c r="E134" s="526">
        <v>10</v>
      </c>
      <c r="F134" s="508">
        <f>D134*E134</f>
        <v>800</v>
      </c>
      <c r="G134" s="543">
        <v>1</v>
      </c>
      <c r="H134" s="544">
        <f t="shared" si="5"/>
        <v>800</v>
      </c>
      <c r="I134" s="551">
        <v>730801</v>
      </c>
      <c r="J134" s="522">
        <f>H134</f>
        <v>800</v>
      </c>
      <c r="K134" s="519"/>
      <c r="L134" s="523"/>
      <c r="M134" s="520"/>
    </row>
    <row r="135" spans="3:13" ht="30.75" thickBot="1" x14ac:dyDescent="0.3">
      <c r="C135" s="550" t="s">
        <v>370</v>
      </c>
      <c r="D135" s="525">
        <v>1</v>
      </c>
      <c r="E135" s="526">
        <v>100</v>
      </c>
      <c r="F135" s="508">
        <f>D135*E135</f>
        <v>100</v>
      </c>
      <c r="G135" s="543">
        <v>1</v>
      </c>
      <c r="H135" s="544">
        <f t="shared" si="5"/>
        <v>100</v>
      </c>
      <c r="I135" s="551">
        <v>730899</v>
      </c>
      <c r="J135" s="522">
        <f>H135</f>
        <v>100</v>
      </c>
      <c r="K135" s="519"/>
      <c r="L135" s="523"/>
      <c r="M135" s="520"/>
    </row>
    <row r="136" spans="3:13" ht="15.75" thickBot="1" x14ac:dyDescent="0.3">
      <c r="C136" s="550" t="s">
        <v>379</v>
      </c>
      <c r="D136" s="525">
        <v>1</v>
      </c>
      <c r="E136" s="526">
        <v>800</v>
      </c>
      <c r="F136" s="508">
        <f>D136*E136</f>
        <v>800</v>
      </c>
      <c r="G136" s="543">
        <v>1</v>
      </c>
      <c r="H136" s="544">
        <f t="shared" si="5"/>
        <v>800</v>
      </c>
      <c r="I136" s="551">
        <v>730899</v>
      </c>
      <c r="J136" s="522">
        <f>H136</f>
        <v>800</v>
      </c>
      <c r="K136" s="519"/>
      <c r="L136" s="523"/>
      <c r="M136" s="520"/>
    </row>
    <row r="137" spans="3:13" ht="15.75" thickBot="1" x14ac:dyDescent="0.3">
      <c r="C137" s="531" t="s">
        <v>218</v>
      </c>
      <c r="D137" s="552"/>
      <c r="E137" s="553"/>
      <c r="F137" s="553"/>
      <c r="G137" s="554"/>
      <c r="H137" s="555">
        <f>SUM(H130:H136)</f>
        <v>5080</v>
      </c>
      <c r="I137" s="556"/>
      <c r="J137" s="537">
        <f>SUM(J130:J136)</f>
        <v>2080</v>
      </c>
      <c r="K137" s="538">
        <f>SUM(K130:K136)</f>
        <v>0</v>
      </c>
      <c r="L137" s="538">
        <f>SUM(L130:L136)</f>
        <v>3000</v>
      </c>
      <c r="M137" s="539">
        <f>SUM(M130:M136)</f>
        <v>0</v>
      </c>
    </row>
    <row r="138" spans="3:13" x14ac:dyDescent="0.25">
      <c r="C138" s="557"/>
      <c r="D138" s="558"/>
      <c r="E138" s="559"/>
      <c r="F138" s="559"/>
      <c r="G138" s="558"/>
      <c r="H138" s="560"/>
      <c r="I138" s="561"/>
      <c r="J138" s="337"/>
      <c r="K138" s="337"/>
      <c r="L138" s="337"/>
      <c r="M138" s="337"/>
    </row>
    <row r="139" spans="3:13" ht="15.75" thickBot="1" x14ac:dyDescent="0.3">
      <c r="C139" s="557"/>
      <c r="D139" s="558"/>
      <c r="E139" s="559"/>
      <c r="F139" s="559"/>
      <c r="G139" s="558"/>
      <c r="H139" s="560"/>
      <c r="I139" s="561"/>
      <c r="J139" s="337"/>
      <c r="K139" s="337"/>
      <c r="L139" s="337"/>
      <c r="M139" s="337"/>
    </row>
    <row r="140" spans="3:13" ht="15.75" thickBot="1" x14ac:dyDescent="0.3">
      <c r="C140" s="42" t="s">
        <v>208</v>
      </c>
      <c r="D140" s="641" t="s">
        <v>375</v>
      </c>
      <c r="E140" s="642"/>
      <c r="F140" s="642"/>
      <c r="G140" s="642"/>
      <c r="H140" s="643"/>
      <c r="I140" s="175"/>
    </row>
    <row r="141" spans="3:13" ht="15.75" thickBot="1" x14ac:dyDescent="0.3">
      <c r="C141" s="43"/>
      <c r="D141" s="644"/>
      <c r="E141" s="645"/>
      <c r="F141" s="645"/>
      <c r="G141" s="645"/>
      <c r="H141" s="646"/>
      <c r="I141" s="176"/>
      <c r="J141" s="622" t="s">
        <v>206</v>
      </c>
      <c r="K141" s="623"/>
      <c r="L141" s="623"/>
      <c r="M141" s="624"/>
    </row>
    <row r="142" spans="3:13" ht="23.25" thickBot="1" x14ac:dyDescent="0.3">
      <c r="C142" s="489" t="s">
        <v>202</v>
      </c>
      <c r="D142" s="490" t="s">
        <v>203</v>
      </c>
      <c r="E142" s="490" t="s">
        <v>210</v>
      </c>
      <c r="F142" s="490" t="s">
        <v>211</v>
      </c>
      <c r="G142" s="490" t="s">
        <v>212</v>
      </c>
      <c r="H142" s="491" t="s">
        <v>213</v>
      </c>
      <c r="I142" s="492"/>
      <c r="J142" s="493" t="s">
        <v>142</v>
      </c>
      <c r="K142" s="494" t="s">
        <v>143</v>
      </c>
      <c r="L142" s="494" t="s">
        <v>144</v>
      </c>
      <c r="M142" s="495" t="s">
        <v>145</v>
      </c>
    </row>
    <row r="143" spans="3:13" ht="15.75" thickBot="1" x14ac:dyDescent="0.3">
      <c r="C143" s="540" t="s">
        <v>374</v>
      </c>
      <c r="D143" s="498">
        <v>1</v>
      </c>
      <c r="E143" s="499">
        <v>150</v>
      </c>
      <c r="F143" s="499">
        <f>D143*E143</f>
        <v>150</v>
      </c>
      <c r="G143" s="500">
        <v>1</v>
      </c>
      <c r="H143" s="541">
        <f>F143*G143</f>
        <v>150</v>
      </c>
      <c r="I143" s="502">
        <v>730804</v>
      </c>
      <c r="J143" s="503">
        <f>H143</f>
        <v>150</v>
      </c>
      <c r="K143" s="504"/>
      <c r="L143" s="504"/>
      <c r="M143" s="505"/>
    </row>
    <row r="144" spans="3:13" ht="15.75" thickBot="1" x14ac:dyDescent="0.3">
      <c r="C144" s="531"/>
      <c r="D144" s="552"/>
      <c r="E144" s="553"/>
      <c r="F144" s="553"/>
      <c r="G144" s="554"/>
      <c r="H144" s="555">
        <f>SUM(H143:H143)</f>
        <v>150</v>
      </c>
      <c r="I144" s="556"/>
      <c r="J144" s="537">
        <v>150</v>
      </c>
      <c r="K144" s="538"/>
      <c r="L144" s="538"/>
      <c r="M144" s="539"/>
    </row>
    <row r="145" spans="3:13" x14ac:dyDescent="0.25">
      <c r="C145" s="557"/>
      <c r="D145" s="558"/>
      <c r="E145" s="559"/>
      <c r="F145" s="559"/>
      <c r="G145" s="558"/>
      <c r="H145" s="560"/>
      <c r="I145" s="561"/>
      <c r="J145" s="337"/>
      <c r="K145" s="337"/>
      <c r="L145" s="337"/>
      <c r="M145" s="337"/>
    </row>
    <row r="146" spans="3:13" x14ac:dyDescent="0.25">
      <c r="C146" s="557"/>
      <c r="D146" s="558"/>
      <c r="E146" s="559"/>
      <c r="F146" s="559"/>
      <c r="G146" s="558"/>
      <c r="H146" s="560"/>
      <c r="I146" s="561"/>
      <c r="J146" s="337">
        <f>J144+J137+J124+J110+J96+J85+J72+J62+J51+J38+J22+J11</f>
        <v>10799.23</v>
      </c>
      <c r="K146" s="337"/>
      <c r="L146" s="337"/>
      <c r="M146" s="337"/>
    </row>
    <row r="147" spans="3:13" x14ac:dyDescent="0.25">
      <c r="C147" s="557"/>
      <c r="D147" s="558"/>
      <c r="E147" s="559"/>
      <c r="F147" s="559"/>
      <c r="G147" s="558"/>
      <c r="H147" s="560"/>
      <c r="I147" s="561"/>
      <c r="J147" s="337"/>
      <c r="K147" s="337"/>
      <c r="L147" s="337"/>
      <c r="M147" s="337"/>
    </row>
    <row r="148" spans="3:13" x14ac:dyDescent="0.25">
      <c r="C148" s="557"/>
      <c r="D148" s="558"/>
      <c r="E148" s="559"/>
      <c r="F148" s="559"/>
      <c r="G148" s="558"/>
      <c r="H148" s="560"/>
      <c r="I148" s="561"/>
      <c r="J148" s="337"/>
      <c r="K148" s="337"/>
      <c r="L148" s="337"/>
      <c r="M148" s="337"/>
    </row>
    <row r="149" spans="3:13" x14ac:dyDescent="0.25">
      <c r="C149" s="557"/>
      <c r="D149" s="558"/>
      <c r="E149" s="559"/>
      <c r="F149" s="559"/>
      <c r="G149" s="558"/>
      <c r="H149" s="560"/>
      <c r="I149" s="561"/>
      <c r="J149" s="337"/>
      <c r="K149" s="337"/>
      <c r="L149" s="337"/>
      <c r="M149" s="337"/>
    </row>
    <row r="150" spans="3:13" x14ac:dyDescent="0.25">
      <c r="C150" s="557"/>
      <c r="D150" s="558"/>
      <c r="E150" s="559"/>
      <c r="F150" s="559"/>
      <c r="G150" s="558"/>
      <c r="H150" s="560"/>
      <c r="I150" s="561"/>
      <c r="J150" s="337"/>
      <c r="K150" s="337"/>
      <c r="L150" s="337"/>
      <c r="M150" s="337"/>
    </row>
    <row r="151" spans="3:13" x14ac:dyDescent="0.25">
      <c r="C151" s="557"/>
      <c r="D151" s="558"/>
      <c r="E151" s="559"/>
      <c r="F151" s="559"/>
      <c r="G151" s="558"/>
      <c r="H151" s="560"/>
      <c r="I151" s="561"/>
      <c r="J151" s="337"/>
      <c r="K151" s="337"/>
      <c r="L151" s="337"/>
      <c r="M151" s="337"/>
    </row>
    <row r="152" spans="3:13" x14ac:dyDescent="0.25">
      <c r="C152" s="557"/>
      <c r="D152" s="558"/>
      <c r="E152" s="559"/>
      <c r="F152" s="559"/>
      <c r="G152" s="558"/>
      <c r="H152" s="560"/>
      <c r="I152" s="561"/>
      <c r="J152" s="337"/>
      <c r="K152" s="337"/>
      <c r="L152" s="337"/>
      <c r="M152" s="337"/>
    </row>
    <row r="153" spans="3:13" x14ac:dyDescent="0.25">
      <c r="C153" s="557"/>
      <c r="D153" s="558"/>
      <c r="E153" s="559"/>
      <c r="F153" s="559"/>
      <c r="G153" s="558"/>
      <c r="H153" s="560"/>
      <c r="I153" s="561"/>
      <c r="J153" s="337"/>
      <c r="K153" s="337"/>
      <c r="L153" s="337"/>
      <c r="M153" s="337"/>
    </row>
    <row r="154" spans="3:13" x14ac:dyDescent="0.25">
      <c r="C154" s="557"/>
      <c r="D154" s="558"/>
      <c r="E154" s="559"/>
      <c r="F154" s="559"/>
      <c r="G154" s="558"/>
      <c r="H154" s="560"/>
      <c r="I154" s="561"/>
      <c r="J154" s="337"/>
      <c r="K154" s="337"/>
      <c r="L154" s="337"/>
      <c r="M154" s="337"/>
    </row>
    <row r="155" spans="3:13" x14ac:dyDescent="0.25">
      <c r="C155" s="557"/>
      <c r="D155" s="558"/>
      <c r="E155" s="559"/>
      <c r="F155" s="559"/>
      <c r="G155" s="558"/>
      <c r="H155" s="560"/>
      <c r="I155" s="561"/>
      <c r="J155" s="337"/>
      <c r="K155" s="337"/>
      <c r="L155" s="337"/>
      <c r="M155" s="337"/>
    </row>
    <row r="156" spans="3:13" x14ac:dyDescent="0.25">
      <c r="C156" s="557"/>
      <c r="D156" s="558"/>
      <c r="E156" s="559"/>
      <c r="F156" s="559"/>
      <c r="G156" s="558"/>
      <c r="H156" s="560"/>
      <c r="I156" s="561"/>
      <c r="J156" s="337"/>
      <c r="K156" s="337"/>
      <c r="L156" s="337"/>
      <c r="M156" s="337"/>
    </row>
    <row r="157" spans="3:13" x14ac:dyDescent="0.25">
      <c r="C157" s="557"/>
      <c r="D157" s="558"/>
      <c r="E157" s="559"/>
      <c r="F157" s="559"/>
      <c r="G157" s="558"/>
      <c r="H157" s="560"/>
      <c r="I157" s="561"/>
      <c r="J157" s="337"/>
      <c r="K157" s="337"/>
      <c r="L157" s="337"/>
      <c r="M157" s="337"/>
    </row>
    <row r="158" spans="3:13" x14ac:dyDescent="0.25">
      <c r="C158" s="557"/>
      <c r="D158" s="558"/>
      <c r="E158" s="559"/>
      <c r="F158" s="559"/>
      <c r="G158" s="558"/>
      <c r="H158" s="560"/>
      <c r="I158" s="561"/>
      <c r="J158" s="337"/>
      <c r="K158" s="337"/>
      <c r="L158" s="337"/>
      <c r="M158" s="337"/>
    </row>
    <row r="160" spans="3:13" ht="15.75" customHeight="1" x14ac:dyDescent="0.25"/>
    <row r="163" spans="3:16" x14ac:dyDescent="0.25">
      <c r="C163" s="562"/>
      <c r="D163" s="563"/>
      <c r="E163" s="563"/>
      <c r="F163" s="563"/>
      <c r="G163" s="563"/>
      <c r="H163" s="563"/>
      <c r="I163" s="564"/>
      <c r="J163" s="563"/>
      <c r="K163" s="563"/>
      <c r="L163" s="563"/>
    </row>
    <row r="164" spans="3:16" x14ac:dyDescent="0.25">
      <c r="C164" s="562"/>
      <c r="D164" s="563"/>
      <c r="E164" s="563"/>
      <c r="F164" s="563"/>
      <c r="G164" s="563"/>
      <c r="H164" s="563"/>
      <c r="I164" s="564"/>
      <c r="J164" s="563"/>
      <c r="K164" s="563"/>
      <c r="L164" s="563"/>
    </row>
    <row r="165" spans="3:16" ht="21.75" customHeight="1" x14ac:dyDescent="0.25">
      <c r="C165" s="634"/>
      <c r="D165" s="634"/>
      <c r="E165" s="634"/>
      <c r="F165" s="634"/>
      <c r="G165" s="634"/>
      <c r="H165" s="634"/>
      <c r="I165" s="177"/>
      <c r="J165" s="563"/>
      <c r="K165" s="563"/>
      <c r="L165" s="563"/>
    </row>
    <row r="166" spans="3:16" x14ac:dyDescent="0.25">
      <c r="C166" s="107"/>
      <c r="D166" s="103"/>
      <c r="E166" s="103"/>
      <c r="F166" s="103"/>
      <c r="G166" s="103"/>
      <c r="H166" s="103"/>
      <c r="I166" s="178"/>
      <c r="J166" s="563"/>
      <c r="K166" s="563"/>
      <c r="L166" s="563"/>
      <c r="M166" s="565"/>
    </row>
    <row r="167" spans="3:16" x14ac:dyDescent="0.25">
      <c r="C167" s="107"/>
      <c r="D167" s="103"/>
      <c r="E167" s="103"/>
      <c r="F167" s="103"/>
      <c r="G167" s="103"/>
      <c r="H167" s="103"/>
      <c r="I167" s="178"/>
      <c r="J167" s="563"/>
      <c r="K167" s="563"/>
      <c r="L167" s="563"/>
      <c r="M167" s="563"/>
    </row>
    <row r="168" spans="3:16" x14ac:dyDescent="0.25">
      <c r="C168" s="107"/>
      <c r="D168" s="103"/>
      <c r="E168" s="103"/>
      <c r="F168" s="103"/>
      <c r="G168" s="103"/>
      <c r="H168" s="103"/>
      <c r="I168" s="178"/>
      <c r="J168" s="563"/>
      <c r="K168" s="563"/>
      <c r="L168" s="563"/>
      <c r="M168" s="563"/>
    </row>
    <row r="169" spans="3:16" x14ac:dyDescent="0.25">
      <c r="C169" s="107"/>
      <c r="D169" s="103"/>
      <c r="E169" s="103"/>
      <c r="F169" s="103"/>
      <c r="G169" s="103"/>
      <c r="H169" s="103"/>
      <c r="I169" s="178"/>
      <c r="J169" s="563"/>
      <c r="K169" s="563"/>
      <c r="L169" s="563"/>
      <c r="M169" s="563"/>
    </row>
    <row r="170" spans="3:16" x14ac:dyDescent="0.25">
      <c r="C170" s="107"/>
      <c r="D170" s="103"/>
      <c r="E170" s="103"/>
      <c r="F170" s="103"/>
      <c r="G170" s="103"/>
      <c r="H170" s="103"/>
      <c r="I170" s="178"/>
      <c r="J170" s="563"/>
      <c r="K170" s="563"/>
      <c r="L170" s="563"/>
      <c r="M170" s="563"/>
    </row>
    <row r="171" spans="3:16" x14ac:dyDescent="0.25">
      <c r="C171" s="107"/>
      <c r="D171" s="103"/>
      <c r="E171" s="103"/>
      <c r="F171" s="103"/>
      <c r="G171" s="103"/>
      <c r="H171" s="103"/>
      <c r="I171" s="178"/>
      <c r="J171" s="563"/>
      <c r="K171" s="563"/>
      <c r="L171" s="563"/>
      <c r="M171" s="563"/>
    </row>
    <row r="172" spans="3:16" ht="15.75" customHeight="1" x14ac:dyDescent="0.25">
      <c r="C172" s="566"/>
      <c r="D172" s="566"/>
      <c r="E172" s="566"/>
      <c r="F172" s="566"/>
      <c r="G172" s="566"/>
      <c r="H172" s="566"/>
      <c r="I172" s="567"/>
      <c r="J172" s="568"/>
      <c r="K172" s="568"/>
      <c r="L172" s="568"/>
      <c r="M172" s="563"/>
    </row>
    <row r="173" spans="3:16" x14ac:dyDescent="0.25">
      <c r="C173" s="107"/>
      <c r="D173" s="103"/>
      <c r="E173" s="103"/>
      <c r="F173" s="103"/>
      <c r="G173" s="103"/>
      <c r="H173" s="103"/>
      <c r="I173" s="178"/>
      <c r="J173" s="569"/>
      <c r="K173" s="569"/>
      <c r="L173" s="569"/>
      <c r="M173" s="563"/>
    </row>
    <row r="174" spans="3:16" x14ac:dyDescent="0.25">
      <c r="C174" s="107"/>
      <c r="D174" s="570"/>
      <c r="E174" s="571"/>
      <c r="F174" s="571"/>
      <c r="G174" s="570"/>
      <c r="H174" s="572"/>
      <c r="I174" s="573"/>
      <c r="J174" s="572"/>
      <c r="K174" s="574"/>
      <c r="L174" s="574"/>
      <c r="M174" s="568"/>
    </row>
    <row r="175" spans="3:16" x14ac:dyDescent="0.25">
      <c r="C175" s="107"/>
      <c r="D175" s="570"/>
      <c r="E175" s="571"/>
      <c r="F175" s="571"/>
      <c r="G175" s="570"/>
      <c r="H175" s="572"/>
      <c r="I175" s="573"/>
      <c r="J175" s="572"/>
      <c r="K175" s="574"/>
      <c r="L175" s="574"/>
      <c r="M175" s="569"/>
      <c r="O175" s="137"/>
      <c r="P175" s="137"/>
    </row>
    <row r="176" spans="3:16" x14ac:dyDescent="0.25">
      <c r="C176" s="179"/>
      <c r="D176" s="570"/>
      <c r="E176" s="571"/>
      <c r="F176" s="571"/>
      <c r="G176" s="570"/>
      <c r="H176" s="572"/>
      <c r="I176" s="573"/>
      <c r="J176" s="572"/>
      <c r="K176" s="574"/>
      <c r="L176" s="574"/>
      <c r="M176" s="574"/>
      <c r="O176" s="138"/>
      <c r="P176" s="138"/>
    </row>
    <row r="177" spans="3:16" x14ac:dyDescent="0.25">
      <c r="C177" s="139"/>
      <c r="D177" s="570"/>
      <c r="E177" s="571"/>
      <c r="F177" s="571"/>
      <c r="G177" s="570"/>
      <c r="H177" s="572"/>
      <c r="I177" s="573"/>
      <c r="J177" s="574"/>
      <c r="K177" s="574"/>
      <c r="L177" s="575"/>
      <c r="M177" s="574"/>
      <c r="O177" s="138"/>
      <c r="P177" s="138"/>
    </row>
    <row r="178" spans="3:16" x14ac:dyDescent="0.25">
      <c r="C178" s="139"/>
      <c r="D178" s="570"/>
      <c r="E178" s="571"/>
      <c r="F178" s="571"/>
      <c r="G178" s="570"/>
      <c r="H178" s="572"/>
      <c r="I178" s="573"/>
      <c r="J178" s="574"/>
      <c r="K178" s="574"/>
      <c r="L178" s="575"/>
      <c r="M178" s="574"/>
      <c r="O178" s="138"/>
      <c r="P178" s="138"/>
    </row>
    <row r="179" spans="3:16" x14ac:dyDescent="0.25">
      <c r="C179" s="576"/>
      <c r="D179" s="570"/>
      <c r="E179" s="571"/>
      <c r="F179" s="571"/>
      <c r="G179" s="570"/>
      <c r="H179" s="577"/>
      <c r="I179" s="578"/>
      <c r="J179" s="579"/>
      <c r="K179" s="579"/>
      <c r="L179" s="579"/>
      <c r="M179" s="574"/>
      <c r="O179" s="139"/>
      <c r="P179" s="139"/>
    </row>
    <row r="180" spans="3:16" x14ac:dyDescent="0.25">
      <c r="M180" s="574"/>
      <c r="O180" s="139"/>
      <c r="P180" s="139"/>
    </row>
    <row r="181" spans="3:16" x14ac:dyDescent="0.25">
      <c r="M181" s="579"/>
      <c r="O181" s="139"/>
      <c r="P181" s="139"/>
    </row>
    <row r="182" spans="3:16" x14ac:dyDescent="0.25">
      <c r="O182" s="139"/>
      <c r="P182" s="139"/>
    </row>
    <row r="183" spans="3:16" x14ac:dyDescent="0.25">
      <c r="C183" s="179"/>
      <c r="O183" s="139"/>
      <c r="P183" s="139"/>
    </row>
    <row r="184" spans="3:16" x14ac:dyDescent="0.25">
      <c r="C184" s="179"/>
      <c r="O184" s="139"/>
      <c r="P184" s="139"/>
    </row>
    <row r="185" spans="3:16" x14ac:dyDescent="0.25">
      <c r="C185" s="179"/>
      <c r="O185" s="139"/>
      <c r="P185" s="139"/>
    </row>
    <row r="186" spans="3:16" x14ac:dyDescent="0.25">
      <c r="C186" s="179"/>
      <c r="O186" s="139"/>
      <c r="P186" s="139"/>
    </row>
    <row r="187" spans="3:16" x14ac:dyDescent="0.25">
      <c r="C187" s="179"/>
      <c r="O187" s="139"/>
      <c r="P187" s="139"/>
    </row>
    <row r="188" spans="3:16" x14ac:dyDescent="0.25">
      <c r="C188" s="179"/>
    </row>
    <row r="189" spans="3:16" x14ac:dyDescent="0.25">
      <c r="C189" s="179"/>
      <c r="O189" s="140"/>
      <c r="P189" s="140"/>
    </row>
    <row r="190" spans="3:16" x14ac:dyDescent="0.25">
      <c r="C190" s="179"/>
    </row>
    <row r="191" spans="3:16" x14ac:dyDescent="0.25">
      <c r="C191" s="179"/>
    </row>
    <row r="192" spans="3:16" x14ac:dyDescent="0.25">
      <c r="C192" s="179"/>
    </row>
    <row r="193" spans="3:3" x14ac:dyDescent="0.25">
      <c r="C193" s="179"/>
    </row>
    <row r="194" spans="3:3" x14ac:dyDescent="0.25">
      <c r="C194" s="179"/>
    </row>
    <row r="195" spans="3:3" x14ac:dyDescent="0.25">
      <c r="C195" s="179"/>
    </row>
    <row r="196" spans="3:3" x14ac:dyDescent="0.25">
      <c r="C196" s="179"/>
    </row>
    <row r="197" spans="3:3" x14ac:dyDescent="0.25">
      <c r="C197" s="179"/>
    </row>
    <row r="198" spans="3:3" x14ac:dyDescent="0.25">
      <c r="C198" s="179"/>
    </row>
    <row r="199" spans="3:3" x14ac:dyDescent="0.25">
      <c r="C199" s="179"/>
    </row>
    <row r="200" spans="3:3" x14ac:dyDescent="0.25">
      <c r="C200" s="179"/>
    </row>
    <row r="201" spans="3:3" x14ac:dyDescent="0.25">
      <c r="C201" s="179"/>
    </row>
    <row r="202" spans="3:3" x14ac:dyDescent="0.25">
      <c r="C202" s="179"/>
    </row>
    <row r="203" spans="3:3" x14ac:dyDescent="0.25">
      <c r="C203" s="179"/>
    </row>
    <row r="204" spans="3:3" x14ac:dyDescent="0.25">
      <c r="C204" s="179"/>
    </row>
    <row r="205" spans="3:3" x14ac:dyDescent="0.25">
      <c r="C205" s="179"/>
    </row>
    <row r="206" spans="3:3" x14ac:dyDescent="0.25">
      <c r="C206" s="179"/>
    </row>
    <row r="207" spans="3:3" x14ac:dyDescent="0.25">
      <c r="C207" s="179"/>
    </row>
    <row r="208" spans="3:3" x14ac:dyDescent="0.25">
      <c r="C208" s="179"/>
    </row>
    <row r="209" spans="3:3" x14ac:dyDescent="0.25">
      <c r="C209" s="179"/>
    </row>
    <row r="210" spans="3:3" x14ac:dyDescent="0.25">
      <c r="C210" s="179"/>
    </row>
    <row r="211" spans="3:3" x14ac:dyDescent="0.25">
      <c r="C211" s="179"/>
    </row>
    <row r="212" spans="3:3" x14ac:dyDescent="0.25">
      <c r="C212" s="179"/>
    </row>
    <row r="213" spans="3:3" x14ac:dyDescent="0.25">
      <c r="C213" s="179"/>
    </row>
    <row r="214" spans="3:3" x14ac:dyDescent="0.25">
      <c r="C214" s="179"/>
    </row>
    <row r="215" spans="3:3" x14ac:dyDescent="0.25">
      <c r="C215" s="179"/>
    </row>
    <row r="216" spans="3:3" x14ac:dyDescent="0.25">
      <c r="C216" s="179"/>
    </row>
    <row r="217" spans="3:3" x14ac:dyDescent="0.25">
      <c r="C217" s="179"/>
    </row>
    <row r="218" spans="3:3" x14ac:dyDescent="0.25">
      <c r="C218" s="179"/>
    </row>
    <row r="219" spans="3:3" x14ac:dyDescent="0.25">
      <c r="C219" s="179"/>
    </row>
    <row r="220" spans="3:3" x14ac:dyDescent="0.25">
      <c r="C220" s="179"/>
    </row>
  </sheetData>
  <sheetProtection password="D61B" sheet="1" objects="1" scenarios="1"/>
  <mergeCells count="49">
    <mergeCell ref="O5:U6"/>
    <mergeCell ref="C3:M3"/>
    <mergeCell ref="J6:M6"/>
    <mergeCell ref="J15:L15"/>
    <mergeCell ref="D5:H5"/>
    <mergeCell ref="D6:H6"/>
    <mergeCell ref="D14:H14"/>
    <mergeCell ref="D41:H41"/>
    <mergeCell ref="D28:H28"/>
    <mergeCell ref="D15:H15"/>
    <mergeCell ref="D27:H27"/>
    <mergeCell ref="C25:M25"/>
    <mergeCell ref="J28:M28"/>
    <mergeCell ref="V42:Y42"/>
    <mergeCell ref="R101:W101"/>
    <mergeCell ref="D42:H42"/>
    <mergeCell ref="D55:H55"/>
    <mergeCell ref="C53:M53"/>
    <mergeCell ref="J42:M42"/>
    <mergeCell ref="J56:M56"/>
    <mergeCell ref="J66:M66"/>
    <mergeCell ref="J79:M79"/>
    <mergeCell ref="J89:M89"/>
    <mergeCell ref="D88:H88"/>
    <mergeCell ref="D89:H89"/>
    <mergeCell ref="D65:H65"/>
    <mergeCell ref="D66:H66"/>
    <mergeCell ref="D56:H56"/>
    <mergeCell ref="C165:H165"/>
    <mergeCell ref="D78:H78"/>
    <mergeCell ref="D79:H79"/>
    <mergeCell ref="D127:H127"/>
    <mergeCell ref="D128:H128"/>
    <mergeCell ref="D115:H115"/>
    <mergeCell ref="D116:H116"/>
    <mergeCell ref="D101:H101"/>
    <mergeCell ref="D102:H102"/>
    <mergeCell ref="D140:H140"/>
    <mergeCell ref="D141:H141"/>
    <mergeCell ref="J141:M141"/>
    <mergeCell ref="J116:M116"/>
    <mergeCell ref="J128:M128"/>
    <mergeCell ref="R66:U66"/>
    <mergeCell ref="O68:U71"/>
    <mergeCell ref="C76:M76"/>
    <mergeCell ref="C99:M99"/>
    <mergeCell ref="C113:M113"/>
    <mergeCell ref="O72:U72"/>
    <mergeCell ref="J102:M102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6"/>
  <sheetViews>
    <sheetView topLeftCell="A172" workbookViewId="0">
      <selection activeCell="A195" sqref="A195"/>
    </sheetView>
  </sheetViews>
  <sheetFormatPr baseColWidth="10" defaultRowHeight="15" x14ac:dyDescent="0.25"/>
  <cols>
    <col min="1" max="1" width="39.85546875" customWidth="1"/>
    <col min="2" max="2" width="13.28515625" customWidth="1"/>
    <col min="3" max="3" width="17.28515625" customWidth="1"/>
    <col min="4" max="4" width="15.28515625" bestFit="1" customWidth="1"/>
    <col min="5" max="5" width="16.140625" customWidth="1"/>
    <col min="6" max="6" width="14" customWidth="1"/>
    <col min="7" max="7" width="2.7109375" customWidth="1"/>
  </cols>
  <sheetData>
    <row r="4" spans="1:7" x14ac:dyDescent="0.25">
      <c r="A4" s="685" t="s">
        <v>253</v>
      </c>
      <c r="B4" s="685"/>
      <c r="C4" s="685"/>
      <c r="D4" s="685"/>
      <c r="E4" s="685"/>
      <c r="F4" s="685"/>
    </row>
    <row r="6" spans="1:7" x14ac:dyDescent="0.25">
      <c r="A6" t="s">
        <v>254</v>
      </c>
      <c r="C6" s="106" t="s">
        <v>255</v>
      </c>
    </row>
    <row r="7" spans="1:7" x14ac:dyDescent="0.25">
      <c r="A7" t="s">
        <v>256</v>
      </c>
      <c r="C7">
        <v>100</v>
      </c>
    </row>
    <row r="8" spans="1:7" ht="15" customHeight="1" x14ac:dyDescent="0.25">
      <c r="A8" s="686" t="s">
        <v>257</v>
      </c>
      <c r="B8" s="686"/>
      <c r="C8" s="686"/>
      <c r="D8" s="686"/>
      <c r="E8" s="686"/>
      <c r="F8" s="686"/>
      <c r="G8" s="141"/>
    </row>
    <row r="9" spans="1:7" ht="31.5" customHeight="1" x14ac:dyDescent="0.25">
      <c r="A9" s="686"/>
      <c r="B9" s="686"/>
      <c r="C9" s="686"/>
      <c r="D9" s="686"/>
      <c r="E9" s="686"/>
      <c r="F9" s="686"/>
      <c r="G9" s="141"/>
    </row>
    <row r="10" spans="1:7" ht="31.5" customHeight="1" x14ac:dyDescent="0.25">
      <c r="B10" s="136"/>
      <c r="C10" s="136"/>
      <c r="D10" s="136"/>
      <c r="E10" s="136"/>
      <c r="F10" s="136"/>
      <c r="G10" s="136"/>
    </row>
    <row r="11" spans="1:7" x14ac:dyDescent="0.25">
      <c r="A11" s="136"/>
      <c r="B11" s="142"/>
      <c r="C11" s="588" t="s">
        <v>133</v>
      </c>
      <c r="D11" s="588"/>
      <c r="E11" s="588"/>
      <c r="F11" s="588"/>
      <c r="G11" s="143"/>
    </row>
    <row r="12" spans="1:7" ht="30" customHeight="1" x14ac:dyDescent="0.25">
      <c r="A12" s="144" t="s">
        <v>258</v>
      </c>
      <c r="B12" s="145" t="s">
        <v>259</v>
      </c>
      <c r="C12" s="146" t="s">
        <v>142</v>
      </c>
      <c r="D12" s="146" t="s">
        <v>143</v>
      </c>
      <c r="E12" s="146" t="s">
        <v>144</v>
      </c>
      <c r="F12" s="146" t="s">
        <v>145</v>
      </c>
    </row>
    <row r="13" spans="1:7" ht="75" customHeight="1" x14ac:dyDescent="0.25">
      <c r="A13" s="147" t="s">
        <v>260</v>
      </c>
      <c r="B13" s="147">
        <v>12</v>
      </c>
      <c r="C13" s="147"/>
      <c r="D13" s="147"/>
      <c r="E13" s="148" t="s">
        <v>261</v>
      </c>
      <c r="F13" s="147"/>
    </row>
    <row r="14" spans="1:7" ht="33" customHeight="1" x14ac:dyDescent="0.25">
      <c r="A14" s="146" t="s">
        <v>262</v>
      </c>
      <c r="B14" s="146">
        <v>12</v>
      </c>
      <c r="C14" s="149" t="s">
        <v>263</v>
      </c>
      <c r="D14" s="149" t="s">
        <v>264</v>
      </c>
      <c r="E14" s="146"/>
      <c r="F14" s="146"/>
    </row>
    <row r="15" spans="1:7" ht="60.75" customHeight="1" x14ac:dyDescent="0.25">
      <c r="A15" s="146" t="s">
        <v>265</v>
      </c>
      <c r="B15" s="146">
        <v>12</v>
      </c>
      <c r="C15" s="146" t="s">
        <v>266</v>
      </c>
      <c r="D15" s="149" t="s">
        <v>264</v>
      </c>
      <c r="E15" s="146"/>
      <c r="F15" s="149" t="s">
        <v>267</v>
      </c>
    </row>
    <row r="16" spans="1:7" ht="60.75" customHeight="1" x14ac:dyDescent="0.25">
      <c r="A16" s="146" t="s">
        <v>268</v>
      </c>
      <c r="B16" s="146">
        <v>6</v>
      </c>
      <c r="C16" s="146"/>
      <c r="D16" s="149" t="s">
        <v>269</v>
      </c>
      <c r="E16" s="146"/>
      <c r="F16" s="149" t="s">
        <v>270</v>
      </c>
    </row>
    <row r="17" spans="1:7" ht="60.75" customHeight="1" x14ac:dyDescent="0.25">
      <c r="A17" s="146" t="s">
        <v>271</v>
      </c>
      <c r="B17" s="146">
        <v>6</v>
      </c>
      <c r="C17" s="146"/>
      <c r="D17" s="146"/>
      <c r="E17" s="149" t="s">
        <v>272</v>
      </c>
      <c r="F17" s="146"/>
    </row>
    <row r="18" spans="1:7" x14ac:dyDescent="0.25">
      <c r="A18" s="146" t="s">
        <v>273</v>
      </c>
      <c r="B18" s="146">
        <v>12</v>
      </c>
      <c r="C18" s="146">
        <v>1800</v>
      </c>
      <c r="D18" s="146"/>
      <c r="E18" s="146"/>
      <c r="F18" s="146"/>
    </row>
    <row r="19" spans="1:7" x14ac:dyDescent="0.25">
      <c r="A19" s="146" t="s">
        <v>226</v>
      </c>
      <c r="B19" s="146">
        <v>12</v>
      </c>
      <c r="C19" s="146">
        <v>780</v>
      </c>
      <c r="D19" s="146"/>
      <c r="E19" s="146"/>
      <c r="F19" s="146"/>
    </row>
    <row r="20" spans="1:7" x14ac:dyDescent="0.25">
      <c r="A20" s="146" t="s">
        <v>274</v>
      </c>
      <c r="B20" s="146">
        <v>12</v>
      </c>
      <c r="C20" s="146">
        <v>360</v>
      </c>
      <c r="D20" s="146"/>
      <c r="E20" s="146"/>
      <c r="F20" s="146"/>
    </row>
    <row r="21" spans="1:7" x14ac:dyDescent="0.25">
      <c r="A21" s="146" t="s">
        <v>275</v>
      </c>
      <c r="B21" s="146">
        <v>1</v>
      </c>
      <c r="C21" s="146">
        <v>1000</v>
      </c>
      <c r="D21" s="146"/>
      <c r="E21" s="146"/>
      <c r="F21" s="146"/>
    </row>
    <row r="24" spans="1:7" x14ac:dyDescent="0.25">
      <c r="A24" t="s">
        <v>254</v>
      </c>
      <c r="C24" s="106" t="s">
        <v>276</v>
      </c>
    </row>
    <row r="25" spans="1:7" ht="15" customHeight="1" x14ac:dyDescent="0.25">
      <c r="A25" t="s">
        <v>256</v>
      </c>
      <c r="C25">
        <v>80</v>
      </c>
      <c r="G25" s="142"/>
    </row>
    <row r="26" spans="1:7" x14ac:dyDescent="0.25">
      <c r="A26" s="686" t="s">
        <v>277</v>
      </c>
      <c r="B26" s="686"/>
      <c r="C26" s="686"/>
      <c r="D26" s="686"/>
      <c r="E26" s="686"/>
      <c r="F26" s="686"/>
      <c r="G26" s="142"/>
    </row>
    <row r="27" spans="1:7" ht="21" customHeight="1" x14ac:dyDescent="0.25">
      <c r="A27" s="686"/>
      <c r="B27" s="686"/>
      <c r="C27" s="686"/>
      <c r="D27" s="686"/>
      <c r="E27" s="686"/>
      <c r="F27" s="686"/>
      <c r="G27" s="142"/>
    </row>
    <row r="29" spans="1:7" x14ac:dyDescent="0.25">
      <c r="A29" s="142"/>
      <c r="B29" s="142"/>
      <c r="C29" s="588" t="s">
        <v>133</v>
      </c>
      <c r="D29" s="588"/>
      <c r="E29" s="588"/>
      <c r="F29" s="588"/>
    </row>
    <row r="30" spans="1:7" x14ac:dyDescent="0.25">
      <c r="A30" s="144" t="s">
        <v>258</v>
      </c>
      <c r="B30" s="145" t="s">
        <v>259</v>
      </c>
      <c r="C30" s="146" t="s">
        <v>142</v>
      </c>
      <c r="D30" s="146" t="s">
        <v>143</v>
      </c>
      <c r="E30" s="146" t="s">
        <v>144</v>
      </c>
      <c r="F30" s="146" t="s">
        <v>145</v>
      </c>
    </row>
    <row r="31" spans="1:7" ht="75" x14ac:dyDescent="0.25">
      <c r="A31" s="147" t="s">
        <v>278</v>
      </c>
      <c r="B31" s="148">
        <v>1</v>
      </c>
      <c r="C31" s="147"/>
      <c r="D31" s="150" t="s">
        <v>279</v>
      </c>
      <c r="E31" s="148" t="s">
        <v>261</v>
      </c>
      <c r="F31" s="147"/>
    </row>
    <row r="32" spans="1:7" x14ac:dyDescent="0.25">
      <c r="A32" s="146" t="s">
        <v>280</v>
      </c>
      <c r="B32" s="146">
        <v>12</v>
      </c>
      <c r="C32" s="149"/>
      <c r="D32" s="146"/>
      <c r="E32" s="146" t="s">
        <v>281</v>
      </c>
      <c r="F32" s="146"/>
    </row>
    <row r="33" spans="1:6" x14ac:dyDescent="0.25">
      <c r="A33" s="146" t="s">
        <v>282</v>
      </c>
      <c r="B33" s="146"/>
      <c r="C33" s="146">
        <v>200</v>
      </c>
      <c r="D33" s="146"/>
      <c r="E33" s="146"/>
      <c r="F33" s="149"/>
    </row>
    <row r="34" spans="1:6" x14ac:dyDescent="0.25">
      <c r="A34" s="146" t="s">
        <v>283</v>
      </c>
      <c r="B34" s="146"/>
      <c r="C34" s="146">
        <v>100</v>
      </c>
      <c r="D34" s="149"/>
      <c r="E34" s="146"/>
      <c r="F34" s="146"/>
    </row>
    <row r="35" spans="1:6" x14ac:dyDescent="0.25">
      <c r="A35" s="146" t="s">
        <v>284</v>
      </c>
      <c r="B35" s="146">
        <v>1</v>
      </c>
      <c r="C35" s="146">
        <v>800</v>
      </c>
      <c r="D35" s="149"/>
      <c r="E35" s="146"/>
      <c r="F35" s="146"/>
    </row>
    <row r="36" spans="1:6" x14ac:dyDescent="0.25">
      <c r="A36" s="146" t="s">
        <v>285</v>
      </c>
      <c r="B36" s="146">
        <v>1</v>
      </c>
      <c r="C36" s="146">
        <v>300</v>
      </c>
      <c r="D36" s="146"/>
      <c r="E36" s="149"/>
      <c r="F36" s="146"/>
    </row>
    <row r="39" spans="1:6" x14ac:dyDescent="0.25">
      <c r="A39" s="684" t="s">
        <v>286</v>
      </c>
      <c r="B39" s="684"/>
      <c r="C39" s="684"/>
      <c r="D39" s="684"/>
      <c r="E39" s="684"/>
      <c r="F39" s="684"/>
    </row>
    <row r="41" spans="1:6" x14ac:dyDescent="0.25">
      <c r="A41" t="s">
        <v>254</v>
      </c>
      <c r="C41" s="106" t="s">
        <v>287</v>
      </c>
    </row>
    <row r="42" spans="1:6" x14ac:dyDescent="0.25">
      <c r="A42" t="s">
        <v>256</v>
      </c>
      <c r="C42">
        <v>200</v>
      </c>
    </row>
    <row r="43" spans="1:6" x14ac:dyDescent="0.25">
      <c r="A43" s="686" t="s">
        <v>288</v>
      </c>
      <c r="B43" s="686"/>
      <c r="C43" s="686"/>
      <c r="D43" s="686"/>
      <c r="E43" s="686"/>
      <c r="F43" s="686"/>
    </row>
    <row r="44" spans="1:6" x14ac:dyDescent="0.25">
      <c r="A44" s="686"/>
      <c r="B44" s="686"/>
      <c r="C44" s="686"/>
      <c r="D44" s="686"/>
      <c r="E44" s="686"/>
      <c r="F44" s="686"/>
    </row>
    <row r="46" spans="1:6" x14ac:dyDescent="0.25">
      <c r="A46" s="142"/>
      <c r="B46" s="142"/>
      <c r="C46" s="588" t="s">
        <v>133</v>
      </c>
      <c r="D46" s="588"/>
      <c r="E46" s="588"/>
      <c r="F46" s="588"/>
    </row>
    <row r="47" spans="1:6" x14ac:dyDescent="0.25">
      <c r="A47" s="144" t="s">
        <v>258</v>
      </c>
      <c r="B47" s="145" t="s">
        <v>259</v>
      </c>
      <c r="C47" s="146" t="s">
        <v>142</v>
      </c>
      <c r="D47" s="146" t="s">
        <v>143</v>
      </c>
      <c r="E47" s="146" t="s">
        <v>144</v>
      </c>
      <c r="F47" s="146" t="s">
        <v>145</v>
      </c>
    </row>
    <row r="48" spans="1:6" ht="75" x14ac:dyDescent="0.25">
      <c r="A48" s="146" t="s">
        <v>289</v>
      </c>
      <c r="B48" s="149">
        <v>1</v>
      </c>
      <c r="C48" s="146"/>
      <c r="D48" s="151" t="s">
        <v>279</v>
      </c>
      <c r="E48" s="149" t="s">
        <v>261</v>
      </c>
      <c r="F48" s="146"/>
    </row>
    <row r="49" spans="1:6" x14ac:dyDescent="0.25">
      <c r="A49" s="146" t="s">
        <v>282</v>
      </c>
      <c r="B49" s="146">
        <v>1</v>
      </c>
      <c r="C49" s="146">
        <v>200</v>
      </c>
      <c r="D49" s="146"/>
      <c r="E49" s="146"/>
      <c r="F49" s="149"/>
    </row>
    <row r="50" spans="1:6" x14ac:dyDescent="0.25">
      <c r="A50" s="146" t="s">
        <v>283</v>
      </c>
      <c r="B50" s="146">
        <v>1</v>
      </c>
      <c r="C50" s="146">
        <v>100</v>
      </c>
      <c r="D50" s="149"/>
      <c r="E50" s="146"/>
      <c r="F50" s="146"/>
    </row>
    <row r="51" spans="1:6" ht="60" x14ac:dyDescent="0.25">
      <c r="A51" s="152" t="s">
        <v>290</v>
      </c>
      <c r="B51" s="1"/>
      <c r="C51" s="1"/>
      <c r="D51" s="1"/>
      <c r="E51" s="1"/>
      <c r="F51" s="149" t="s">
        <v>267</v>
      </c>
    </row>
    <row r="52" spans="1:6" ht="30" x14ac:dyDescent="0.25">
      <c r="A52" s="152" t="s">
        <v>291</v>
      </c>
      <c r="B52" s="1"/>
      <c r="C52" s="1"/>
      <c r="D52" s="151" t="s">
        <v>292</v>
      </c>
      <c r="E52" s="1"/>
      <c r="F52" s="1"/>
    </row>
    <row r="53" spans="1:6" ht="30" x14ac:dyDescent="0.25">
      <c r="A53" s="152" t="s">
        <v>293</v>
      </c>
      <c r="B53" s="1"/>
      <c r="C53" s="1"/>
      <c r="D53" s="151" t="s">
        <v>294</v>
      </c>
      <c r="E53" s="1"/>
      <c r="F53" s="1"/>
    </row>
    <row r="54" spans="1:6" x14ac:dyDescent="0.25">
      <c r="A54" s="153" t="s">
        <v>295</v>
      </c>
      <c r="B54" s="1"/>
      <c r="C54" s="1"/>
      <c r="D54" s="1"/>
      <c r="E54" s="1" t="s">
        <v>296</v>
      </c>
      <c r="F54" s="1"/>
    </row>
    <row r="55" spans="1:6" x14ac:dyDescent="0.25">
      <c r="A55" s="152" t="s">
        <v>297</v>
      </c>
      <c r="B55" s="1">
        <v>1</v>
      </c>
      <c r="C55" s="146">
        <v>100</v>
      </c>
      <c r="D55" s="1"/>
      <c r="E55" s="1"/>
      <c r="F55" s="1"/>
    </row>
    <row r="58" spans="1:6" x14ac:dyDescent="0.25">
      <c r="A58" t="s">
        <v>254</v>
      </c>
      <c r="C58" s="106" t="s">
        <v>156</v>
      </c>
    </row>
    <row r="59" spans="1:6" x14ac:dyDescent="0.25">
      <c r="A59" t="s">
        <v>256</v>
      </c>
      <c r="C59">
        <v>80</v>
      </c>
    </row>
    <row r="60" spans="1:6" x14ac:dyDescent="0.25">
      <c r="A60" s="626" t="s">
        <v>298</v>
      </c>
      <c r="B60" s="626"/>
      <c r="C60" s="626"/>
      <c r="D60" s="626"/>
      <c r="E60" s="626"/>
      <c r="F60" s="626"/>
    </row>
    <row r="61" spans="1:6" x14ac:dyDescent="0.25">
      <c r="A61" s="626"/>
      <c r="B61" s="626"/>
      <c r="C61" s="626"/>
      <c r="D61" s="626"/>
      <c r="E61" s="626"/>
      <c r="F61" s="626"/>
    </row>
    <row r="63" spans="1:6" x14ac:dyDescent="0.25">
      <c r="A63" s="142"/>
      <c r="B63" s="142"/>
      <c r="C63" s="588" t="s">
        <v>133</v>
      </c>
      <c r="D63" s="588"/>
      <c r="E63" s="588"/>
      <c r="F63" s="588"/>
    </row>
    <row r="64" spans="1:6" x14ac:dyDescent="0.25">
      <c r="A64" s="144" t="s">
        <v>258</v>
      </c>
      <c r="B64" s="145" t="s">
        <v>259</v>
      </c>
      <c r="C64" s="146" t="s">
        <v>142</v>
      </c>
      <c r="D64" s="146" t="s">
        <v>143</v>
      </c>
      <c r="E64" s="146" t="s">
        <v>144</v>
      </c>
      <c r="F64" s="146" t="s">
        <v>145</v>
      </c>
    </row>
    <row r="65" spans="1:6" x14ac:dyDescent="0.25">
      <c r="A65" s="146" t="s">
        <v>280</v>
      </c>
      <c r="B65" s="146">
        <v>1</v>
      </c>
      <c r="C65" s="149"/>
      <c r="D65" s="146"/>
      <c r="E65" s="146" t="s">
        <v>281</v>
      </c>
      <c r="F65" s="146"/>
    </row>
    <row r="66" spans="1:6" x14ac:dyDescent="0.25">
      <c r="A66" s="146" t="s">
        <v>284</v>
      </c>
      <c r="B66" s="146">
        <v>1</v>
      </c>
      <c r="C66" s="146">
        <v>800</v>
      </c>
      <c r="D66" s="146"/>
      <c r="E66" s="149"/>
      <c r="F66" s="146"/>
    </row>
    <row r="67" spans="1:6" x14ac:dyDescent="0.25">
      <c r="A67" s="146" t="s">
        <v>282</v>
      </c>
      <c r="B67" s="146">
        <v>1</v>
      </c>
      <c r="C67" s="146">
        <v>200</v>
      </c>
      <c r="D67" s="146"/>
      <c r="E67" s="146"/>
      <c r="F67" s="149"/>
    </row>
    <row r="68" spans="1:6" x14ac:dyDescent="0.25">
      <c r="A68" s="146" t="s">
        <v>283</v>
      </c>
      <c r="B68" s="146">
        <v>1</v>
      </c>
      <c r="C68" s="146">
        <v>100</v>
      </c>
      <c r="D68" s="149"/>
      <c r="E68" s="146"/>
      <c r="F68" s="146"/>
    </row>
    <row r="71" spans="1:6" x14ac:dyDescent="0.25">
      <c r="A71" s="688" t="s">
        <v>159</v>
      </c>
      <c r="B71" s="688"/>
      <c r="C71" s="688"/>
      <c r="D71" s="688"/>
      <c r="E71" s="688"/>
      <c r="F71" s="688"/>
    </row>
    <row r="73" spans="1:6" x14ac:dyDescent="0.25">
      <c r="A73" t="s">
        <v>254</v>
      </c>
      <c r="C73" s="106" t="s">
        <v>299</v>
      </c>
    </row>
    <row r="74" spans="1:6" x14ac:dyDescent="0.25">
      <c r="A74" t="s">
        <v>256</v>
      </c>
      <c r="C74">
        <v>100</v>
      </c>
    </row>
    <row r="75" spans="1:6" x14ac:dyDescent="0.25">
      <c r="A75" s="686" t="s">
        <v>300</v>
      </c>
      <c r="B75" s="686"/>
      <c r="C75" s="686"/>
      <c r="D75" s="686"/>
      <c r="E75" s="686"/>
      <c r="F75" s="686"/>
    </row>
    <row r="76" spans="1:6" x14ac:dyDescent="0.25">
      <c r="A76" s="686"/>
      <c r="B76" s="686"/>
      <c r="C76" s="686"/>
      <c r="D76" s="686"/>
      <c r="E76" s="686"/>
      <c r="F76" s="686"/>
    </row>
    <row r="78" spans="1:6" x14ac:dyDescent="0.25">
      <c r="A78" s="142"/>
      <c r="B78" s="142"/>
      <c r="C78" s="588" t="s">
        <v>133</v>
      </c>
      <c r="D78" s="588"/>
      <c r="E78" s="588"/>
      <c r="F78" s="588"/>
    </row>
    <row r="79" spans="1:6" x14ac:dyDescent="0.25">
      <c r="A79" s="144" t="s">
        <v>258</v>
      </c>
      <c r="B79" s="145" t="s">
        <v>259</v>
      </c>
      <c r="C79" s="146" t="s">
        <v>142</v>
      </c>
      <c r="D79" s="146" t="s">
        <v>143</v>
      </c>
      <c r="E79" s="146" t="s">
        <v>144</v>
      </c>
      <c r="F79" s="146" t="s">
        <v>145</v>
      </c>
    </row>
    <row r="80" spans="1:6" ht="30" x14ac:dyDescent="0.25">
      <c r="A80" s="146" t="s">
        <v>301</v>
      </c>
      <c r="B80" s="149">
        <v>12</v>
      </c>
      <c r="C80" s="149" t="s">
        <v>263</v>
      </c>
      <c r="D80" s="151"/>
      <c r="E80" s="149"/>
      <c r="F80" s="146"/>
    </row>
    <row r="81" spans="1:6" x14ac:dyDescent="0.25">
      <c r="A81" s="146" t="s">
        <v>302</v>
      </c>
      <c r="B81" s="149"/>
      <c r="C81" s="149">
        <v>500</v>
      </c>
      <c r="D81" s="151"/>
      <c r="E81" s="149"/>
      <c r="F81" s="146"/>
    </row>
    <row r="82" spans="1:6" x14ac:dyDescent="0.25">
      <c r="A82" s="152" t="s">
        <v>303</v>
      </c>
      <c r="B82" s="146">
        <v>1</v>
      </c>
      <c r="C82" s="146">
        <v>200</v>
      </c>
      <c r="D82" s="151"/>
      <c r="E82" s="149"/>
      <c r="F82" s="146"/>
    </row>
    <row r="83" spans="1:6" x14ac:dyDescent="0.25">
      <c r="A83" s="152" t="s">
        <v>274</v>
      </c>
      <c r="B83" s="146">
        <v>1</v>
      </c>
      <c r="C83" s="146">
        <v>250</v>
      </c>
      <c r="D83" s="149">
        <v>250</v>
      </c>
      <c r="E83" s="1"/>
      <c r="F83" s="1"/>
    </row>
    <row r="84" spans="1:6" x14ac:dyDescent="0.25">
      <c r="A84" s="153" t="s">
        <v>304</v>
      </c>
      <c r="B84" s="146">
        <v>1</v>
      </c>
      <c r="C84" s="1">
        <v>100</v>
      </c>
      <c r="D84" s="1"/>
      <c r="E84" s="1"/>
      <c r="F84" s="1"/>
    </row>
    <row r="85" spans="1:6" x14ac:dyDescent="0.25">
      <c r="A85" s="152" t="s">
        <v>219</v>
      </c>
      <c r="B85" s="146">
        <v>1</v>
      </c>
      <c r="C85" s="1">
        <v>300</v>
      </c>
      <c r="D85" s="1"/>
      <c r="E85" s="1"/>
      <c r="F85" s="1"/>
    </row>
    <row r="86" spans="1:6" x14ac:dyDescent="0.25">
      <c r="A86" s="152" t="s">
        <v>305</v>
      </c>
      <c r="B86" s="152">
        <v>1</v>
      </c>
      <c r="C86" s="1">
        <v>100</v>
      </c>
      <c r="D86" s="1"/>
      <c r="E86" s="1"/>
      <c r="F86" s="1"/>
    </row>
    <row r="87" spans="1:6" x14ac:dyDescent="0.25">
      <c r="A87" s="1" t="s">
        <v>216</v>
      </c>
      <c r="B87" s="146">
        <v>1</v>
      </c>
      <c r="C87" s="1">
        <v>100</v>
      </c>
      <c r="D87" s="1"/>
      <c r="E87" s="1"/>
      <c r="F87" s="1"/>
    </row>
    <row r="90" spans="1:6" x14ac:dyDescent="0.25">
      <c r="A90" t="s">
        <v>254</v>
      </c>
      <c r="C90" s="687" t="s">
        <v>306</v>
      </c>
      <c r="D90" s="687"/>
      <c r="E90" s="687"/>
      <c r="F90" s="687"/>
    </row>
    <row r="91" spans="1:6" x14ac:dyDescent="0.25">
      <c r="A91" t="s">
        <v>256</v>
      </c>
      <c r="C91">
        <v>100</v>
      </c>
    </row>
    <row r="92" spans="1:6" x14ac:dyDescent="0.25">
      <c r="A92" s="686" t="s">
        <v>307</v>
      </c>
      <c r="B92" s="686"/>
      <c r="C92" s="686"/>
      <c r="D92" s="686"/>
      <c r="E92" s="686"/>
      <c r="F92" s="686"/>
    </row>
    <row r="93" spans="1:6" x14ac:dyDescent="0.25">
      <c r="A93" s="686"/>
      <c r="B93" s="686"/>
      <c r="C93" s="686"/>
      <c r="D93" s="686"/>
      <c r="E93" s="686"/>
      <c r="F93" s="686"/>
    </row>
    <row r="95" spans="1:6" x14ac:dyDescent="0.25">
      <c r="A95" s="142"/>
      <c r="B95" s="142"/>
      <c r="C95" s="588" t="s">
        <v>133</v>
      </c>
      <c r="D95" s="588"/>
      <c r="E95" s="588"/>
      <c r="F95" s="588"/>
    </row>
    <row r="96" spans="1:6" x14ac:dyDescent="0.25">
      <c r="A96" s="144" t="s">
        <v>258</v>
      </c>
      <c r="B96" s="145" t="s">
        <v>259</v>
      </c>
      <c r="C96" s="146" t="s">
        <v>142</v>
      </c>
      <c r="D96" s="146" t="s">
        <v>143</v>
      </c>
      <c r="E96" s="146" t="s">
        <v>144</v>
      </c>
      <c r="F96" s="146" t="s">
        <v>145</v>
      </c>
    </row>
    <row r="97" spans="1:6" ht="30" x14ac:dyDescent="0.25">
      <c r="A97" s="146" t="s">
        <v>308</v>
      </c>
      <c r="B97" s="149">
        <v>6</v>
      </c>
      <c r="C97" s="149" t="s">
        <v>263</v>
      </c>
      <c r="D97" s="151"/>
      <c r="E97" s="149"/>
      <c r="F97" s="146"/>
    </row>
    <row r="98" spans="1:6" x14ac:dyDescent="0.25">
      <c r="A98" s="146" t="s">
        <v>309</v>
      </c>
      <c r="B98" s="146">
        <v>1</v>
      </c>
      <c r="C98" s="146">
        <v>300</v>
      </c>
      <c r="D98" s="146">
        <v>300</v>
      </c>
      <c r="E98" s="146"/>
      <c r="F98" s="149"/>
    </row>
    <row r="99" spans="1:6" x14ac:dyDescent="0.25">
      <c r="A99" s="153" t="s">
        <v>304</v>
      </c>
      <c r="B99" s="146">
        <v>1</v>
      </c>
      <c r="C99" s="146">
        <v>100</v>
      </c>
      <c r="D99" s="146"/>
      <c r="E99" s="146"/>
      <c r="F99" s="149"/>
    </row>
    <row r="100" spans="1:6" x14ac:dyDescent="0.25">
      <c r="A100" s="152" t="s">
        <v>303</v>
      </c>
      <c r="B100" s="146">
        <v>1</v>
      </c>
      <c r="C100" s="146">
        <v>200</v>
      </c>
      <c r="D100" s="149"/>
      <c r="E100" s="1"/>
      <c r="F100" s="1"/>
    </row>
    <row r="101" spans="1:6" x14ac:dyDescent="0.25">
      <c r="A101" s="152" t="s">
        <v>310</v>
      </c>
      <c r="B101" s="146">
        <v>1</v>
      </c>
      <c r="C101" s="146">
        <v>400</v>
      </c>
      <c r="D101" s="149"/>
      <c r="E101" s="1"/>
      <c r="F101" s="1"/>
    </row>
    <row r="102" spans="1:6" x14ac:dyDescent="0.25">
      <c r="A102" s="152" t="s">
        <v>311</v>
      </c>
      <c r="B102" s="146">
        <v>1</v>
      </c>
      <c r="C102" s="146">
        <v>200</v>
      </c>
      <c r="D102" s="149"/>
      <c r="E102" s="1"/>
      <c r="F102" s="1"/>
    </row>
    <row r="103" spans="1:6" x14ac:dyDescent="0.25">
      <c r="A103" s="152" t="s">
        <v>216</v>
      </c>
      <c r="B103" s="152">
        <v>1</v>
      </c>
      <c r="C103" s="146">
        <v>150</v>
      </c>
      <c r="D103" s="1"/>
      <c r="E103" s="1"/>
      <c r="F103" s="1"/>
    </row>
    <row r="104" spans="1:6" x14ac:dyDescent="0.25">
      <c r="A104" s="152" t="s">
        <v>219</v>
      </c>
      <c r="B104" s="146">
        <v>1</v>
      </c>
      <c r="C104" s="146">
        <v>100</v>
      </c>
      <c r="D104" s="1"/>
      <c r="E104" s="1"/>
      <c r="F104" s="1"/>
    </row>
    <row r="105" spans="1:6" x14ac:dyDescent="0.25">
      <c r="A105" s="152" t="s">
        <v>305</v>
      </c>
      <c r="B105" s="152">
        <v>1</v>
      </c>
      <c r="C105" s="146">
        <v>150</v>
      </c>
      <c r="D105" s="1"/>
      <c r="E105" s="1"/>
      <c r="F105" s="1"/>
    </row>
    <row r="106" spans="1:6" x14ac:dyDescent="0.25">
      <c r="A106" s="1" t="s">
        <v>312</v>
      </c>
      <c r="B106" s="146">
        <v>1</v>
      </c>
      <c r="C106" s="146">
        <v>150</v>
      </c>
      <c r="D106" s="1"/>
      <c r="E106" s="1"/>
      <c r="F106" s="1"/>
    </row>
    <row r="109" spans="1:6" x14ac:dyDescent="0.25">
      <c r="A109" s="689" t="s">
        <v>313</v>
      </c>
      <c r="B109" s="689"/>
      <c r="C109" s="689"/>
      <c r="D109" s="689"/>
      <c r="E109" s="689"/>
      <c r="F109" s="689"/>
    </row>
    <row r="111" spans="1:6" ht="28.5" customHeight="1" x14ac:dyDescent="0.25">
      <c r="A111" t="s">
        <v>254</v>
      </c>
      <c r="C111" s="687" t="s">
        <v>335</v>
      </c>
      <c r="D111" s="687"/>
      <c r="E111" s="687"/>
      <c r="F111" s="687"/>
    </row>
    <row r="112" spans="1:6" x14ac:dyDescent="0.25">
      <c r="A112" t="s">
        <v>256</v>
      </c>
      <c r="C112">
        <v>100</v>
      </c>
    </row>
    <row r="113" spans="1:6" x14ac:dyDescent="0.25">
      <c r="A113" s="686" t="s">
        <v>314</v>
      </c>
      <c r="B113" s="686"/>
      <c r="C113" s="686"/>
      <c r="D113" s="686"/>
      <c r="E113" s="686"/>
      <c r="F113" s="686"/>
    </row>
    <row r="114" spans="1:6" x14ac:dyDescent="0.25">
      <c r="A114" s="686"/>
      <c r="B114" s="686"/>
      <c r="C114" s="686"/>
      <c r="D114" s="686"/>
      <c r="E114" s="686"/>
      <c r="F114" s="686"/>
    </row>
    <row r="116" spans="1:6" x14ac:dyDescent="0.25">
      <c r="A116" s="142"/>
      <c r="B116" s="142"/>
      <c r="C116" s="588" t="s">
        <v>133</v>
      </c>
      <c r="D116" s="588"/>
      <c r="E116" s="588"/>
      <c r="F116" s="588"/>
    </row>
    <row r="117" spans="1:6" x14ac:dyDescent="0.25">
      <c r="A117" s="144" t="s">
        <v>258</v>
      </c>
      <c r="B117" s="145" t="s">
        <v>259</v>
      </c>
      <c r="C117" s="146" t="s">
        <v>142</v>
      </c>
      <c r="D117" s="146" t="s">
        <v>143</v>
      </c>
      <c r="E117" s="146" t="s">
        <v>144</v>
      </c>
      <c r="F117" s="146" t="s">
        <v>145</v>
      </c>
    </row>
    <row r="118" spans="1:6" x14ac:dyDescent="0.25">
      <c r="A118" s="146" t="s">
        <v>315</v>
      </c>
      <c r="B118" s="145">
        <v>1</v>
      </c>
      <c r="C118" s="146"/>
      <c r="D118" s="146" t="s">
        <v>316</v>
      </c>
      <c r="E118" s="146" t="s">
        <v>317</v>
      </c>
      <c r="F118" s="146"/>
    </row>
    <row r="119" spans="1:6" x14ac:dyDescent="0.25">
      <c r="A119" s="146" t="s">
        <v>318</v>
      </c>
      <c r="B119" s="149">
        <v>1</v>
      </c>
      <c r="C119" s="149">
        <v>300</v>
      </c>
      <c r="D119" s="151"/>
      <c r="E119" s="149"/>
      <c r="F119" s="146"/>
    </row>
    <row r="120" spans="1:6" x14ac:dyDescent="0.25">
      <c r="A120" s="153" t="s">
        <v>319</v>
      </c>
      <c r="B120" s="153">
        <v>1</v>
      </c>
      <c r="C120" s="41">
        <v>100</v>
      </c>
      <c r="D120" s="1"/>
      <c r="E120" s="1"/>
      <c r="F120" s="1"/>
    </row>
    <row r="121" spans="1:6" x14ac:dyDescent="0.25">
      <c r="A121" s="1" t="s">
        <v>220</v>
      </c>
      <c r="B121" s="146">
        <v>1</v>
      </c>
      <c r="C121" s="146">
        <v>150</v>
      </c>
      <c r="D121" s="1"/>
      <c r="E121" s="1"/>
      <c r="F121" s="1"/>
    </row>
    <row r="122" spans="1:6" x14ac:dyDescent="0.25">
      <c r="A122" s="12"/>
      <c r="B122" s="142"/>
      <c r="C122" s="142"/>
      <c r="D122" s="12"/>
      <c r="E122" s="12"/>
      <c r="F122" s="12"/>
    </row>
    <row r="123" spans="1:6" x14ac:dyDescent="0.25">
      <c r="A123" s="12"/>
      <c r="B123" s="142"/>
      <c r="C123" s="142"/>
      <c r="D123" s="12"/>
      <c r="E123" s="12"/>
      <c r="F123" s="12"/>
    </row>
    <row r="124" spans="1:6" x14ac:dyDescent="0.25">
      <c r="A124" t="s">
        <v>254</v>
      </c>
      <c r="C124" s="687" t="s">
        <v>336</v>
      </c>
      <c r="D124" s="687"/>
      <c r="E124" s="687"/>
      <c r="F124" s="687"/>
    </row>
    <row r="125" spans="1:6" x14ac:dyDescent="0.25">
      <c r="A125" t="s">
        <v>256</v>
      </c>
      <c r="C125">
        <v>100</v>
      </c>
    </row>
    <row r="126" spans="1:6" x14ac:dyDescent="0.25">
      <c r="A126" s="686" t="s">
        <v>337</v>
      </c>
      <c r="B126" s="686"/>
      <c r="C126" s="686"/>
      <c r="D126" s="686"/>
      <c r="E126" s="686"/>
      <c r="F126" s="686"/>
    </row>
    <row r="127" spans="1:6" x14ac:dyDescent="0.25">
      <c r="A127" s="686"/>
      <c r="B127" s="686"/>
      <c r="C127" s="686"/>
      <c r="D127" s="686"/>
      <c r="E127" s="686"/>
      <c r="F127" s="686"/>
    </row>
    <row r="129" spans="1:6" x14ac:dyDescent="0.25">
      <c r="A129" s="142"/>
      <c r="B129" s="142"/>
      <c r="C129" s="588" t="s">
        <v>133</v>
      </c>
      <c r="D129" s="588"/>
      <c r="E129" s="588"/>
      <c r="F129" s="588"/>
    </row>
    <row r="130" spans="1:6" x14ac:dyDescent="0.25">
      <c r="A130" s="144" t="s">
        <v>258</v>
      </c>
      <c r="B130" s="145" t="s">
        <v>259</v>
      </c>
      <c r="C130" s="146" t="s">
        <v>142</v>
      </c>
      <c r="D130" s="146" t="s">
        <v>143</v>
      </c>
      <c r="E130" s="146" t="s">
        <v>144</v>
      </c>
      <c r="F130" s="146" t="s">
        <v>145</v>
      </c>
    </row>
    <row r="131" spans="1:6" x14ac:dyDescent="0.25">
      <c r="A131" s="146" t="s">
        <v>338</v>
      </c>
      <c r="B131" s="145">
        <v>1</v>
      </c>
      <c r="C131" s="146"/>
      <c r="D131" s="146" t="s">
        <v>316</v>
      </c>
      <c r="E131" s="146" t="s">
        <v>343</v>
      </c>
      <c r="F131" s="146"/>
    </row>
    <row r="132" spans="1:6" x14ac:dyDescent="0.25">
      <c r="A132" s="146" t="s">
        <v>339</v>
      </c>
      <c r="B132" s="149">
        <v>1</v>
      </c>
      <c r="C132" s="149">
        <v>300</v>
      </c>
      <c r="D132" s="151"/>
      <c r="E132" s="149"/>
      <c r="F132" s="146"/>
    </row>
    <row r="133" spans="1:6" x14ac:dyDescent="0.25">
      <c r="A133" s="152" t="s">
        <v>340</v>
      </c>
      <c r="B133" s="152">
        <v>1</v>
      </c>
      <c r="C133" s="146">
        <v>300</v>
      </c>
      <c r="D133" s="1"/>
      <c r="E133" s="1" t="s">
        <v>323</v>
      </c>
      <c r="F133" s="1"/>
    </row>
    <row r="134" spans="1:6" x14ac:dyDescent="0.25">
      <c r="A134" s="152" t="s">
        <v>341</v>
      </c>
      <c r="B134" s="152">
        <v>1</v>
      </c>
      <c r="C134" s="146">
        <v>200</v>
      </c>
      <c r="D134" s="1"/>
      <c r="E134" s="1"/>
      <c r="F134" s="1"/>
    </row>
    <row r="135" spans="1:6" x14ac:dyDescent="0.25">
      <c r="A135" s="152" t="s">
        <v>227</v>
      </c>
      <c r="B135" s="152">
        <v>1</v>
      </c>
      <c r="C135" s="146">
        <v>100</v>
      </c>
      <c r="D135" s="1"/>
      <c r="E135" s="1"/>
      <c r="F135" s="1"/>
    </row>
    <row r="136" spans="1:6" x14ac:dyDescent="0.25">
      <c r="A136" s="1"/>
      <c r="B136" s="146"/>
      <c r="C136" s="146"/>
      <c r="D136" s="1"/>
      <c r="E136" s="1"/>
      <c r="F136" s="1"/>
    </row>
    <row r="137" spans="1:6" x14ac:dyDescent="0.25">
      <c r="A137" s="12"/>
      <c r="B137" s="142"/>
      <c r="C137" s="142"/>
      <c r="D137" s="12"/>
      <c r="E137" s="12"/>
      <c r="F137" s="12"/>
    </row>
    <row r="140" spans="1:6" x14ac:dyDescent="0.25">
      <c r="A140" s="690" t="s">
        <v>173</v>
      </c>
      <c r="B140" s="690"/>
      <c r="C140" s="690"/>
      <c r="D140" s="690"/>
      <c r="E140" s="690"/>
      <c r="F140" s="690"/>
    </row>
    <row r="142" spans="1:6" x14ac:dyDescent="0.25">
      <c r="A142" t="s">
        <v>254</v>
      </c>
      <c r="C142" s="687" t="s">
        <v>320</v>
      </c>
      <c r="D142" s="687"/>
      <c r="E142" s="687"/>
      <c r="F142" s="687"/>
    </row>
    <row r="143" spans="1:6" x14ac:dyDescent="0.25">
      <c r="A143" t="s">
        <v>256</v>
      </c>
      <c r="C143">
        <v>100</v>
      </c>
    </row>
    <row r="144" spans="1:6" x14ac:dyDescent="0.25">
      <c r="A144" s="686" t="s">
        <v>321</v>
      </c>
      <c r="B144" s="686"/>
      <c r="C144" s="686"/>
      <c r="D144" s="686"/>
      <c r="E144" s="686"/>
      <c r="F144" s="686"/>
    </row>
    <row r="145" spans="1:6" x14ac:dyDescent="0.25">
      <c r="A145" s="686"/>
      <c r="B145" s="686"/>
      <c r="C145" s="686"/>
      <c r="D145" s="686"/>
      <c r="E145" s="686"/>
      <c r="F145" s="686"/>
    </row>
    <row r="147" spans="1:6" x14ac:dyDescent="0.25">
      <c r="A147" s="142"/>
      <c r="B147" s="142"/>
      <c r="C147" s="588" t="s">
        <v>133</v>
      </c>
      <c r="D147" s="588"/>
      <c r="E147" s="588"/>
      <c r="F147" s="588"/>
    </row>
    <row r="148" spans="1:6" x14ac:dyDescent="0.25">
      <c r="A148" s="144" t="s">
        <v>258</v>
      </c>
      <c r="B148" s="145" t="s">
        <v>259</v>
      </c>
      <c r="C148" s="146" t="s">
        <v>142</v>
      </c>
      <c r="D148" s="146" t="s">
        <v>143</v>
      </c>
      <c r="E148" s="146" t="s">
        <v>144</v>
      </c>
      <c r="F148" s="146" t="s">
        <v>145</v>
      </c>
    </row>
    <row r="149" spans="1:6" x14ac:dyDescent="0.25">
      <c r="A149" s="146" t="s">
        <v>322</v>
      </c>
      <c r="B149" s="145">
        <v>1</v>
      </c>
      <c r="C149" s="146"/>
      <c r="D149" s="146" t="s">
        <v>323</v>
      </c>
      <c r="E149" s="146" t="s">
        <v>323</v>
      </c>
      <c r="F149" s="146"/>
    </row>
    <row r="150" spans="1:6" x14ac:dyDescent="0.25">
      <c r="A150" s="146" t="s">
        <v>324</v>
      </c>
      <c r="B150" s="149">
        <v>1</v>
      </c>
      <c r="C150" s="149">
        <v>50</v>
      </c>
      <c r="D150" s="151"/>
      <c r="E150" s="149"/>
      <c r="F150" s="146"/>
    </row>
    <row r="151" spans="1:6" x14ac:dyDescent="0.25">
      <c r="A151" s="153" t="s">
        <v>220</v>
      </c>
      <c r="B151" s="153">
        <v>1</v>
      </c>
      <c r="C151" s="41">
        <v>100</v>
      </c>
      <c r="D151" s="1"/>
      <c r="E151" s="1"/>
      <c r="F151" s="1"/>
    </row>
    <row r="152" spans="1:6" x14ac:dyDescent="0.25">
      <c r="A152" s="1" t="s">
        <v>224</v>
      </c>
      <c r="B152" s="146">
        <v>1</v>
      </c>
      <c r="C152" s="146">
        <v>150</v>
      </c>
      <c r="D152" s="1"/>
      <c r="E152" s="1"/>
      <c r="F152" s="1"/>
    </row>
    <row r="155" spans="1:6" x14ac:dyDescent="0.25">
      <c r="A155" t="s">
        <v>254</v>
      </c>
      <c r="C155" s="687" t="s">
        <v>325</v>
      </c>
      <c r="D155" s="687"/>
      <c r="E155" s="687"/>
      <c r="F155" s="687"/>
    </row>
    <row r="156" spans="1:6" x14ac:dyDescent="0.25">
      <c r="A156" t="s">
        <v>256</v>
      </c>
      <c r="C156">
        <v>100</v>
      </c>
    </row>
    <row r="157" spans="1:6" x14ac:dyDescent="0.25">
      <c r="A157" s="686" t="s">
        <v>326</v>
      </c>
      <c r="B157" s="686"/>
      <c r="C157" s="686"/>
      <c r="D157" s="686"/>
      <c r="E157" s="686"/>
      <c r="F157" s="686"/>
    </row>
    <row r="158" spans="1:6" x14ac:dyDescent="0.25">
      <c r="A158" s="686"/>
      <c r="B158" s="686"/>
      <c r="C158" s="686"/>
      <c r="D158" s="686"/>
      <c r="E158" s="686"/>
      <c r="F158" s="686"/>
    </row>
    <row r="160" spans="1:6" x14ac:dyDescent="0.25">
      <c r="A160" s="142"/>
      <c r="B160" s="142"/>
      <c r="C160" s="588" t="s">
        <v>133</v>
      </c>
      <c r="D160" s="588"/>
      <c r="E160" s="588"/>
      <c r="F160" s="588"/>
    </row>
    <row r="161" spans="1:6" x14ac:dyDescent="0.25">
      <c r="A161" s="144" t="s">
        <v>258</v>
      </c>
      <c r="B161" s="145" t="s">
        <v>259</v>
      </c>
      <c r="C161" s="146" t="s">
        <v>142</v>
      </c>
      <c r="D161" s="146" t="s">
        <v>143</v>
      </c>
      <c r="E161" s="146" t="s">
        <v>144</v>
      </c>
      <c r="F161" s="146" t="s">
        <v>145</v>
      </c>
    </row>
    <row r="162" spans="1:6" x14ac:dyDescent="0.25">
      <c r="A162" s="146" t="s">
        <v>237</v>
      </c>
      <c r="B162" s="145">
        <v>1</v>
      </c>
      <c r="C162" s="146"/>
      <c r="D162" s="146" t="s">
        <v>323</v>
      </c>
      <c r="E162" s="146" t="s">
        <v>323</v>
      </c>
      <c r="F162" s="146"/>
    </row>
    <row r="163" spans="1:6" x14ac:dyDescent="0.25">
      <c r="A163" s="146" t="s">
        <v>227</v>
      </c>
      <c r="B163" s="149">
        <v>1</v>
      </c>
      <c r="C163" s="149">
        <v>100</v>
      </c>
      <c r="D163" s="151"/>
      <c r="E163" s="149"/>
      <c r="F163" s="146"/>
    </row>
    <row r="164" spans="1:6" x14ac:dyDescent="0.25">
      <c r="A164" s="153" t="s">
        <v>220</v>
      </c>
      <c r="B164" s="153">
        <v>1</v>
      </c>
      <c r="C164" s="41">
        <v>100</v>
      </c>
      <c r="D164" s="1"/>
      <c r="E164" s="1"/>
      <c r="F164" s="1"/>
    </row>
    <row r="165" spans="1:6" x14ac:dyDescent="0.25">
      <c r="A165" s="1" t="s">
        <v>224</v>
      </c>
      <c r="B165" s="146">
        <v>1</v>
      </c>
      <c r="C165" s="146">
        <v>150</v>
      </c>
      <c r="D165" s="1"/>
      <c r="E165" s="1"/>
      <c r="F165" s="1"/>
    </row>
    <row r="168" spans="1:6" x14ac:dyDescent="0.25">
      <c r="A168" s="690" t="s">
        <v>177</v>
      </c>
      <c r="B168" s="690"/>
      <c r="C168" s="690"/>
      <c r="D168" s="690"/>
      <c r="E168" s="690"/>
      <c r="F168" s="690"/>
    </row>
    <row r="170" spans="1:6" x14ac:dyDescent="0.25">
      <c r="A170" t="s">
        <v>254</v>
      </c>
      <c r="C170" s="687" t="s">
        <v>327</v>
      </c>
      <c r="D170" s="687"/>
      <c r="E170" s="687"/>
      <c r="F170" s="687"/>
    </row>
    <row r="171" spans="1:6" x14ac:dyDescent="0.25">
      <c r="A171" t="s">
        <v>256</v>
      </c>
      <c r="C171">
        <v>100</v>
      </c>
    </row>
    <row r="172" spans="1:6" x14ac:dyDescent="0.25">
      <c r="A172" s="686" t="s">
        <v>328</v>
      </c>
      <c r="B172" s="686"/>
      <c r="C172" s="686"/>
      <c r="D172" s="686"/>
      <c r="E172" s="686"/>
      <c r="F172" s="686"/>
    </row>
    <row r="173" spans="1:6" x14ac:dyDescent="0.25">
      <c r="A173" s="686"/>
      <c r="B173" s="686"/>
      <c r="C173" s="686"/>
      <c r="D173" s="686"/>
      <c r="E173" s="686"/>
      <c r="F173" s="686"/>
    </row>
    <row r="175" spans="1:6" x14ac:dyDescent="0.25">
      <c r="A175" s="142"/>
      <c r="B175" s="142"/>
      <c r="C175" s="588" t="s">
        <v>133</v>
      </c>
      <c r="D175" s="588"/>
      <c r="E175" s="588"/>
      <c r="F175" s="588"/>
    </row>
    <row r="176" spans="1:6" x14ac:dyDescent="0.25">
      <c r="A176" s="144" t="s">
        <v>258</v>
      </c>
      <c r="B176" s="145" t="s">
        <v>259</v>
      </c>
      <c r="C176" s="146" t="s">
        <v>142</v>
      </c>
      <c r="D176" s="146" t="s">
        <v>143</v>
      </c>
      <c r="E176" s="146" t="s">
        <v>144</v>
      </c>
      <c r="F176" s="146" t="s">
        <v>145</v>
      </c>
    </row>
    <row r="177" spans="1:6" x14ac:dyDescent="0.25">
      <c r="A177" s="146" t="s">
        <v>225</v>
      </c>
      <c r="B177" s="145">
        <v>1</v>
      </c>
      <c r="C177" s="146"/>
      <c r="D177" s="146" t="s">
        <v>323</v>
      </c>
      <c r="E177" s="146" t="s">
        <v>323</v>
      </c>
      <c r="F177" s="146"/>
    </row>
    <row r="178" spans="1:6" x14ac:dyDescent="0.25">
      <c r="A178" s="146" t="s">
        <v>324</v>
      </c>
      <c r="B178" s="149">
        <v>1</v>
      </c>
      <c r="C178" s="149">
        <v>50</v>
      </c>
      <c r="D178" s="151"/>
      <c r="E178" s="149"/>
      <c r="F178" s="146"/>
    </row>
    <row r="179" spans="1:6" x14ac:dyDescent="0.25">
      <c r="A179" s="153" t="s">
        <v>220</v>
      </c>
      <c r="B179" s="153">
        <v>1</v>
      </c>
      <c r="C179" s="41">
        <v>100</v>
      </c>
      <c r="D179" s="1"/>
      <c r="E179" s="1"/>
      <c r="F179" s="1"/>
    </row>
    <row r="180" spans="1:6" x14ac:dyDescent="0.25">
      <c r="A180" s="1" t="s">
        <v>224</v>
      </c>
      <c r="B180" s="146">
        <v>1</v>
      </c>
      <c r="C180" s="146">
        <v>150</v>
      </c>
      <c r="D180" s="1"/>
      <c r="E180" s="1"/>
      <c r="F180" s="1"/>
    </row>
    <row r="181" spans="1:6" x14ac:dyDescent="0.25">
      <c r="A181" s="1" t="s">
        <v>226</v>
      </c>
      <c r="B181" s="146">
        <v>1</v>
      </c>
      <c r="C181" s="146">
        <v>50</v>
      </c>
      <c r="D181" s="1"/>
      <c r="E181" s="1"/>
      <c r="F181" s="1"/>
    </row>
    <row r="182" spans="1:6" x14ac:dyDescent="0.25">
      <c r="A182" s="1" t="s">
        <v>329</v>
      </c>
      <c r="B182" s="146">
        <v>1</v>
      </c>
      <c r="C182" s="146">
        <v>100</v>
      </c>
      <c r="D182" s="1"/>
      <c r="E182" s="1"/>
      <c r="F182" s="1"/>
    </row>
    <row r="183" spans="1:6" x14ac:dyDescent="0.25">
      <c r="A183" s="1" t="s">
        <v>330</v>
      </c>
      <c r="B183" s="146">
        <v>1</v>
      </c>
      <c r="C183" s="146">
        <v>500</v>
      </c>
      <c r="D183" s="1"/>
      <c r="E183" s="1"/>
      <c r="F183" s="1"/>
    </row>
    <row r="189" spans="1:6" x14ac:dyDescent="0.25">
      <c r="A189" t="s">
        <v>331</v>
      </c>
    </row>
    <row r="190" spans="1:6" x14ac:dyDescent="0.25">
      <c r="A190" t="s">
        <v>332</v>
      </c>
    </row>
    <row r="191" spans="1:6" x14ac:dyDescent="0.25">
      <c r="A191" t="s">
        <v>333</v>
      </c>
    </row>
    <row r="192" spans="1:6" x14ac:dyDescent="0.25">
      <c r="A192" t="s">
        <v>342</v>
      </c>
    </row>
    <row r="193" spans="1:6" x14ac:dyDescent="0.25">
      <c r="A193" t="s">
        <v>346</v>
      </c>
    </row>
    <row r="194" spans="1:6" x14ac:dyDescent="0.25">
      <c r="A194" t="s">
        <v>360</v>
      </c>
    </row>
    <row r="195" spans="1:6" x14ac:dyDescent="0.25">
      <c r="A195" s="142" t="s">
        <v>363</v>
      </c>
      <c r="B195" s="142"/>
      <c r="C195" s="13"/>
      <c r="D195" s="13"/>
      <c r="E195" s="13"/>
      <c r="F195" s="13"/>
    </row>
    <row r="196" spans="1:6" x14ac:dyDescent="0.25">
      <c r="A196" s="142"/>
      <c r="B196" s="142"/>
      <c r="C196" s="13"/>
      <c r="D196" s="13"/>
      <c r="E196" s="13"/>
      <c r="F196" s="13"/>
    </row>
  </sheetData>
  <mergeCells count="34">
    <mergeCell ref="C175:F175"/>
    <mergeCell ref="C124:F124"/>
    <mergeCell ref="A126:F127"/>
    <mergeCell ref="C129:F129"/>
    <mergeCell ref="C155:F155"/>
    <mergeCell ref="A157:F158"/>
    <mergeCell ref="C160:F160"/>
    <mergeCell ref="A168:F168"/>
    <mergeCell ref="C170:F170"/>
    <mergeCell ref="A172:F173"/>
    <mergeCell ref="C147:F147"/>
    <mergeCell ref="A113:F114"/>
    <mergeCell ref="C116:F116"/>
    <mergeCell ref="A140:F140"/>
    <mergeCell ref="C142:F142"/>
    <mergeCell ref="A144:F145"/>
    <mergeCell ref="C111:F111"/>
    <mergeCell ref="A43:F44"/>
    <mergeCell ref="C46:F46"/>
    <mergeCell ref="A60:F61"/>
    <mergeCell ref="C63:F63"/>
    <mergeCell ref="A71:F71"/>
    <mergeCell ref="A75:F76"/>
    <mergeCell ref="C78:F78"/>
    <mergeCell ref="C90:F90"/>
    <mergeCell ref="A92:F93"/>
    <mergeCell ref="C95:F95"/>
    <mergeCell ref="A109:F109"/>
    <mergeCell ref="A39:F39"/>
    <mergeCell ref="A4:F4"/>
    <mergeCell ref="A8:F9"/>
    <mergeCell ref="C11:F11"/>
    <mergeCell ref="A26:F27"/>
    <mergeCell ref="C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Hoja5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usuario</cp:lastModifiedBy>
  <cp:lastPrinted>2013-04-29T22:12:28Z</cp:lastPrinted>
  <dcterms:created xsi:type="dcterms:W3CDTF">2011-09-17T05:12:00Z</dcterms:created>
  <dcterms:modified xsi:type="dcterms:W3CDTF">2013-05-02T21:09:26Z</dcterms:modified>
</cp:coreProperties>
</file>